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365" activeTab="0"/>
  </bookViews>
  <sheets>
    <sheet name="данные" sheetId="1" r:id="rId1"/>
    <sheet name="Приказ" sheetId="2" r:id="rId2"/>
    <sheet name="Смета" sheetId="3" r:id="rId3"/>
    <sheet name="Отчет об итогах" sheetId="4" r:id="rId4"/>
    <sheet name="Отчет о расходах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<sst xmlns="http://schemas.openxmlformats.org/spreadsheetml/2006/main" count="116" uniqueCount="97">
  <si>
    <t>Наша организация</t>
  </si>
  <si>
    <t>ООО "Червяк"</t>
  </si>
  <si>
    <t>Реквизиты нашей организации</t>
  </si>
  <si>
    <t>ИНН 40000000000   КПП 400000001 р/с 40702800000000000000 в ТКБ БАНКОБАНК г. Клумбовск к/с 40000000000000000000 БИК 042000000 Юр.адрес: 200039, г.Клумбовск, ул. Цветочная, 40-80    ЕГРН  1020000000000 ОКВЭД 10.00,  ОКПО 00001445 Тел. 8 (0000) 5-34-38; 7-41-48</t>
  </si>
  <si>
    <t>Руководитель</t>
  </si>
  <si>
    <t>Должность</t>
  </si>
  <si>
    <t>Генеральный директор</t>
  </si>
  <si>
    <t>ФИО</t>
  </si>
  <si>
    <t>М.М. Дождевой</t>
  </si>
  <si>
    <t>Название приглашенной организации</t>
  </si>
  <si>
    <t>ООО "Ромашка"</t>
  </si>
  <si>
    <t xml:space="preserve">Цель встречи* </t>
  </si>
  <si>
    <t>Результат встречи*</t>
  </si>
  <si>
    <t>Участники приглашенной организации (должность, ФИО)</t>
  </si>
  <si>
    <t>Финансовый директор А.А.Лепестков</t>
  </si>
  <si>
    <t>Главный бухгалтер М.В.Чашелисткова</t>
  </si>
  <si>
    <t>Ответственный за проведение мероприятия</t>
  </si>
  <si>
    <t>Менеджер по работе клиентами</t>
  </si>
  <si>
    <t>Г.П.Членистоногий</t>
  </si>
  <si>
    <t>Участники со стороны нашей организации, помимо ответственного за проведение (должность, ФИО)</t>
  </si>
  <si>
    <t>Директор отдела маркетинга П.В.Кольчатый</t>
  </si>
  <si>
    <t>Главный бухгалтер В.Р.Приятная</t>
  </si>
  <si>
    <t>Сведения о мероприятии</t>
  </si>
  <si>
    <t>Дата проведения</t>
  </si>
  <si>
    <t>13.05.2013</t>
  </si>
  <si>
    <t>Место проведения</t>
  </si>
  <si>
    <t>Ресторан "У клена"</t>
  </si>
  <si>
    <t>Приказ о проведении мероприятия</t>
  </si>
  <si>
    <t>Дата (более ранняя, чем мероприятие)</t>
  </si>
  <si>
    <t>10.05.2013</t>
  </si>
  <si>
    <t>Номер</t>
  </si>
  <si>
    <t>Ответственный за смету</t>
  </si>
  <si>
    <t>Сумма фактических расходов на мероприятие в разрезе статей (названия можно менять по ситуации)</t>
  </si>
  <si>
    <t xml:space="preserve">Проведение официального приема (завтрака, обеда или иного аналогичного мероприятия, включая алкогольные напитки)  </t>
  </si>
  <si>
    <t>Буфетное обслуживание во время переговоров (в т.ч. на приобретение минеральной воды, чая, кофе, сахара, сливок и кондитерских изделий)</t>
  </si>
  <si>
    <t>Транспортное обслуживание (такси)</t>
  </si>
  <si>
    <t>Проживание в гостинице</t>
  </si>
  <si>
    <t>Сувенирная продукция</t>
  </si>
  <si>
    <t>*Варианты целей</t>
  </si>
  <si>
    <t>Поддержание взаимовыгодного сотрудничества.</t>
  </si>
  <si>
    <t>Расширение взаимовыгодного сотрудничества.</t>
  </si>
  <si>
    <t>Проведение предварительных переговоров по вопросу заключения договоров.</t>
  </si>
  <si>
    <t>Обсуждение вопросов текущего взаимодействия.</t>
  </si>
  <si>
    <t>Обсуждение вопросов стратегического развития.</t>
  </si>
  <si>
    <t>Обсуждение причин несоблюдения условий договора.</t>
  </si>
  <si>
    <t>Ознакомление представителей контрагента с новыми возможностями сотрудничества.</t>
  </si>
  <si>
    <t>*Варианты результатов встречи</t>
  </si>
  <si>
    <t>Подписан договор на …</t>
  </si>
  <si>
    <t>Достигнуты соглашения по вопросу…</t>
  </si>
  <si>
    <t>Достигнуты соглашения по многим ключевым позициям.</t>
  </si>
  <si>
    <t>Достигнуты соглашения по срокам погашения задолженности. Подписан акт сверки.</t>
  </si>
  <si>
    <t>Установлены партнерские отношения между представителями компаний.</t>
  </si>
  <si>
    <t>Обсуждены возможные условия и пути снижения стоимости оказываемых услуг.</t>
  </si>
  <si>
    <t>Будет рассмотрено предложение о возможности заключения договора.</t>
  </si>
  <si>
    <t>ПРИКАЗ</t>
  </si>
  <si>
    <t>О проведении официальной встречи</t>
  </si>
  <si>
    <t>ПРИКАЗЫВАЮ:</t>
  </si>
  <si>
    <t>1.</t>
  </si>
  <si>
    <t>2.</t>
  </si>
  <si>
    <t>3.</t>
  </si>
  <si>
    <t>4.</t>
  </si>
  <si>
    <t>Контроль за исполнением приказа оставляю за собой.</t>
  </si>
  <si>
    <t xml:space="preserve">                  </t>
  </si>
  <si>
    <t>Заполняем голубые поля. В розовых полях справочная информация</t>
  </si>
  <si>
    <t>УТВЕРЖДАЮ</t>
  </si>
  <si>
    <t>(подпись)</t>
  </si>
  <si>
    <t>Программа проведения переговоров</t>
  </si>
  <si>
    <t>Номер документа</t>
  </si>
  <si>
    <t>Дата составления</t>
  </si>
  <si>
    <t>Смета расходов на проведение официального приема</t>
  </si>
  <si>
    <t xml:space="preserve">№ п/п </t>
  </si>
  <si>
    <t>Наименование статьи представительских расходов</t>
  </si>
  <si>
    <t>Сумма расходов (включая НДС), руб.</t>
  </si>
  <si>
    <t>Всего:</t>
  </si>
  <si>
    <t xml:space="preserve">Сумму сметы подтверждаю </t>
  </si>
  <si>
    <t>Бухгалтер</t>
  </si>
  <si>
    <t>Г.К. Суслятина</t>
  </si>
  <si>
    <t>ОТЧЕТ</t>
  </si>
  <si>
    <t>об итогах проведения переговоров</t>
  </si>
  <si>
    <t>Программа проведения деловой встречи</t>
  </si>
  <si>
    <t>Приглашенные лица</t>
  </si>
  <si>
    <t>Участники со стороны организации</t>
  </si>
  <si>
    <t>Итоги деловой встречи</t>
  </si>
  <si>
    <t>Организация-контрагент</t>
  </si>
  <si>
    <t>Должность, ФИО</t>
  </si>
  <si>
    <t>Круг обсуждавшихся вопросов</t>
  </si>
  <si>
    <t>Результаты переговоров</t>
  </si>
  <si>
    <t>Переговоры</t>
  </si>
  <si>
    <t>Отчет составил:</t>
  </si>
  <si>
    <t>Отчет согласовал:</t>
  </si>
  <si>
    <t>Отчет о представительских расходах</t>
  </si>
  <si>
    <t>Фактические расходы на проведение мероприятия составили:</t>
  </si>
  <si>
    <t>Сумма фактических расходов (включая НДС), руб.</t>
  </si>
  <si>
    <t>Сумма расходов по смете (включая НДС), руб.</t>
  </si>
  <si>
    <t>Оправдательные документы, подтверждающие фактическое расходование средств прилагаются.</t>
  </si>
  <si>
    <t>Отчет проверил:</t>
  </si>
  <si>
    <t xml:space="preserve">Цель встречи: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</si>
</sst>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22"/>
      <color indexed="8"/>
      <name val="Calibri"/>
      <family val="2"/>
    </font>
    <font>
      <sz val="18"/>
      <name val="Times New Roman"/>
      <family val="1"/>
    </font>
    <font>
      <sz val="9"/>
      <name val="Times New Roman"/>
      <family val="1"/>
    </font>
    <font>
      <b/>
      <sz val="10"/>
      <name val="Garamond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8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18" fillId="6" borderId="10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8" fillId="6" borderId="10" xfId="0" applyFont="1" applyFill="1" applyBorder="1" applyAlignment="1">
      <alignment vertical="center" wrapText="1"/>
    </xf>
    <xf numFmtId="0" fontId="18" fillId="6" borderId="10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8" fillId="33" borderId="15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49" fontId="18" fillId="6" borderId="10" xfId="0" applyNumberFormat="1" applyFont="1" applyFill="1" applyBorder="1" applyAlignment="1">
      <alignment horizontal="left" vertical="center"/>
    </xf>
    <xf numFmtId="2" fontId="18" fillId="6" borderId="10" xfId="0" applyNumberFormat="1" applyFont="1" applyFill="1" applyBorder="1" applyAlignment="1">
      <alignment horizontal="left" vertical="center"/>
    </xf>
    <xf numFmtId="0" fontId="19" fillId="0" borderId="19" xfId="0" applyFont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/>
    </xf>
    <xf numFmtId="0" fontId="18" fillId="7" borderId="1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7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justify" vertical="top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 horizontal="justify" vertical="top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2" fontId="28" fillId="0" borderId="10" xfId="58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31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5" fillId="0" borderId="0" xfId="0" applyFont="1" applyBorder="1" applyAlignment="1">
      <alignment horizont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14" fontId="31" fillId="0" borderId="20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 wrapText="1"/>
    </xf>
    <xf numFmtId="0" fontId="28" fillId="0" borderId="2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49" fontId="3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36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2" fontId="35" fillId="0" borderId="20" xfId="0" applyNumberFormat="1" applyFont="1" applyBorder="1" applyAlignment="1">
      <alignment horizontal="right" vertical="center" wrapText="1"/>
    </xf>
    <xf numFmtId="2" fontId="35" fillId="0" borderId="10" xfId="58" applyNumberFormat="1" applyFont="1" applyFill="1" applyBorder="1" applyAlignment="1">
      <alignment horizontal="right" vertical="center" wrapText="1"/>
    </xf>
    <xf numFmtId="0" fontId="40" fillId="0" borderId="20" xfId="0" applyFont="1" applyBorder="1" applyAlignment="1">
      <alignment horizontal="left" vertical="center" wrapText="1"/>
    </xf>
    <xf numFmtId="2" fontId="40" fillId="0" borderId="10" xfId="58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30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 wrapText="1"/>
    </xf>
    <xf numFmtId="0" fontId="26" fillId="0" borderId="0" xfId="0" applyFont="1" applyAlignment="1">
      <alignment vertical="center" wrapText="1"/>
    </xf>
    <xf numFmtId="0" fontId="3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6;&#1089;&#1090;&#1072;&#1074;&#1080;&#1090;&#1077;&#1083;&#1100;&#1089;&#1082;&#1080;&#1077;_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риказ на проведение"/>
      <sheetName val="Программа-Смета"/>
      <sheetName val="Отчет о переговорах"/>
      <sheetName val="Отчет о расхода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8.140625" style="0" customWidth="1"/>
    <col min="2" max="2" width="46.00390625" style="0" customWidth="1"/>
    <col min="3" max="3" width="59.00390625" style="0" customWidth="1"/>
  </cols>
  <sheetData>
    <row r="1" ht="28.5">
      <c r="A1" s="27" t="s">
        <v>63</v>
      </c>
    </row>
    <row r="2" spans="1:3" ht="15">
      <c r="A2" s="1" t="s">
        <v>0</v>
      </c>
      <c r="B2" s="2"/>
      <c r="C2" s="3" t="s">
        <v>1</v>
      </c>
    </row>
    <row r="3" spans="1:3" ht="75">
      <c r="A3" s="1" t="s">
        <v>2</v>
      </c>
      <c r="B3" s="2" t="s">
        <v>2</v>
      </c>
      <c r="C3" s="4" t="s">
        <v>3</v>
      </c>
    </row>
    <row r="4" spans="1:3" ht="15">
      <c r="A4" s="5" t="s">
        <v>4</v>
      </c>
      <c r="B4" s="6" t="s">
        <v>5</v>
      </c>
      <c r="C4" s="4" t="s">
        <v>6</v>
      </c>
    </row>
    <row r="5" spans="1:3" ht="15">
      <c r="A5" s="7"/>
      <c r="B5" s="6" t="s">
        <v>7</v>
      </c>
      <c r="C5" s="4" t="s">
        <v>8</v>
      </c>
    </row>
    <row r="6" spans="1:3" ht="15">
      <c r="A6" s="1" t="s">
        <v>9</v>
      </c>
      <c r="B6" s="2" t="s">
        <v>9</v>
      </c>
      <c r="C6" s="3" t="s">
        <v>10</v>
      </c>
    </row>
    <row r="7" spans="1:3" ht="30">
      <c r="A7" s="1" t="s">
        <v>11</v>
      </c>
      <c r="B7" s="2" t="s">
        <v>11</v>
      </c>
      <c r="C7" s="8" t="str">
        <f>C34</f>
        <v>Ознакомление представителей контрагента с новыми возможностями сотрудничества.</v>
      </c>
    </row>
    <row r="8" spans="1:3" ht="15">
      <c r="A8" s="1" t="s">
        <v>12</v>
      </c>
      <c r="B8" s="2"/>
      <c r="C8" s="9" t="str">
        <f>C39</f>
        <v>Установлены партнерские отношения между представителями компаний.</v>
      </c>
    </row>
    <row r="9" spans="1:3" ht="15">
      <c r="A9" s="10" t="s">
        <v>13</v>
      </c>
      <c r="B9" s="11" t="s">
        <v>13</v>
      </c>
      <c r="C9" s="3" t="s">
        <v>14</v>
      </c>
    </row>
    <row r="10" spans="1:3" ht="15">
      <c r="A10" s="12"/>
      <c r="B10" s="13"/>
      <c r="C10" s="3" t="s">
        <v>15</v>
      </c>
    </row>
    <row r="11" spans="1:3" ht="15">
      <c r="A11" s="14"/>
      <c r="B11" s="15"/>
      <c r="C11" s="3"/>
    </row>
    <row r="12" spans="1:3" ht="15">
      <c r="A12" s="5" t="s">
        <v>16</v>
      </c>
      <c r="B12" s="6" t="s">
        <v>5</v>
      </c>
      <c r="C12" s="3" t="s">
        <v>17</v>
      </c>
    </row>
    <row r="13" spans="1:3" ht="15">
      <c r="A13" s="7"/>
      <c r="B13" s="6" t="s">
        <v>7</v>
      </c>
      <c r="C13" s="3" t="s">
        <v>18</v>
      </c>
    </row>
    <row r="14" spans="1:3" ht="15">
      <c r="A14" s="10" t="s">
        <v>19</v>
      </c>
      <c r="B14" s="16"/>
      <c r="C14" s="3" t="s">
        <v>20</v>
      </c>
    </row>
    <row r="15" spans="1:3" ht="15">
      <c r="A15" s="17"/>
      <c r="B15" s="18"/>
      <c r="C15" s="3" t="s">
        <v>21</v>
      </c>
    </row>
    <row r="16" spans="1:3" ht="15">
      <c r="A16" s="19"/>
      <c r="B16" s="20"/>
      <c r="C16" s="3"/>
    </row>
    <row r="17" spans="1:3" ht="15">
      <c r="A17" s="5" t="s">
        <v>22</v>
      </c>
      <c r="B17" s="6" t="s">
        <v>23</v>
      </c>
      <c r="C17" s="21" t="s">
        <v>24</v>
      </c>
    </row>
    <row r="18" spans="1:3" ht="15">
      <c r="A18" s="7"/>
      <c r="B18" s="6" t="s">
        <v>25</v>
      </c>
      <c r="C18" s="21" t="s">
        <v>26</v>
      </c>
    </row>
    <row r="19" spans="1:3" ht="15">
      <c r="A19" s="5" t="s">
        <v>27</v>
      </c>
      <c r="B19" s="6" t="s">
        <v>28</v>
      </c>
      <c r="C19" s="21" t="s">
        <v>29</v>
      </c>
    </row>
    <row r="20" spans="1:3" ht="15">
      <c r="A20" s="7"/>
      <c r="B20" s="6" t="s">
        <v>30</v>
      </c>
      <c r="C20" s="3">
        <v>115</v>
      </c>
    </row>
    <row r="21" spans="1:3" ht="15">
      <c r="A21" s="5" t="s">
        <v>31</v>
      </c>
      <c r="B21" s="6" t="s">
        <v>5</v>
      </c>
      <c r="C21" s="3" t="s">
        <v>75</v>
      </c>
    </row>
    <row r="22" spans="1:3" ht="15">
      <c r="A22" s="7"/>
      <c r="B22" s="6" t="s">
        <v>7</v>
      </c>
      <c r="C22" s="3" t="s">
        <v>76</v>
      </c>
    </row>
    <row r="23" spans="1:3" ht="45">
      <c r="A23" s="5" t="s">
        <v>32</v>
      </c>
      <c r="B23" s="6" t="s">
        <v>33</v>
      </c>
      <c r="C23" s="22">
        <v>0</v>
      </c>
    </row>
    <row r="24" spans="1:3" ht="60">
      <c r="A24" s="23"/>
      <c r="B24" s="6" t="s">
        <v>34</v>
      </c>
      <c r="C24" s="22">
        <f>1254+36.59+85.63+458.36</f>
        <v>1834.58</v>
      </c>
    </row>
    <row r="25" spans="1:3" ht="15">
      <c r="A25" s="23"/>
      <c r="B25" s="6" t="s">
        <v>35</v>
      </c>
      <c r="C25" s="22">
        <v>500</v>
      </c>
    </row>
    <row r="26" spans="1:3" ht="15">
      <c r="A26" s="23"/>
      <c r="B26" s="6" t="s">
        <v>36</v>
      </c>
      <c r="C26" s="22">
        <v>0</v>
      </c>
    </row>
    <row r="27" spans="1:3" ht="15">
      <c r="A27" s="23"/>
      <c r="B27" s="6" t="s">
        <v>37</v>
      </c>
      <c r="C27" s="22">
        <v>250</v>
      </c>
    </row>
    <row r="28" spans="1:3" ht="15">
      <c r="A28" s="24" t="s">
        <v>38</v>
      </c>
      <c r="B28" s="25"/>
      <c r="C28" s="26" t="s">
        <v>39</v>
      </c>
    </row>
    <row r="29" spans="1:3" ht="15">
      <c r="A29" s="25"/>
      <c r="B29" s="25"/>
      <c r="C29" s="26" t="s">
        <v>40</v>
      </c>
    </row>
    <row r="30" spans="1:3" ht="15">
      <c r="A30" s="25"/>
      <c r="B30" s="25"/>
      <c r="C30" s="26" t="s">
        <v>41</v>
      </c>
    </row>
    <row r="31" spans="1:3" ht="15">
      <c r="A31" s="25"/>
      <c r="B31" s="25"/>
      <c r="C31" s="26" t="s">
        <v>42</v>
      </c>
    </row>
    <row r="32" spans="1:3" ht="15">
      <c r="A32" s="25"/>
      <c r="B32" s="25"/>
      <c r="C32" s="26" t="s">
        <v>43</v>
      </c>
    </row>
    <row r="33" spans="1:3" ht="15">
      <c r="A33" s="25"/>
      <c r="B33" s="25"/>
      <c r="C33" s="26" t="s">
        <v>44</v>
      </c>
    </row>
    <row r="34" spans="1:3" ht="15">
      <c r="A34" s="25"/>
      <c r="B34" s="25"/>
      <c r="C34" s="26" t="s">
        <v>45</v>
      </c>
    </row>
    <row r="35" spans="1:3" ht="15">
      <c r="A35" s="24" t="s">
        <v>46</v>
      </c>
      <c r="B35" s="25"/>
      <c r="C35" s="26" t="s">
        <v>47</v>
      </c>
    </row>
    <row r="36" spans="1:3" ht="15">
      <c r="A36" s="25"/>
      <c r="B36" s="25"/>
      <c r="C36" s="26" t="s">
        <v>48</v>
      </c>
    </row>
    <row r="37" spans="1:3" ht="15">
      <c r="A37" s="25"/>
      <c r="B37" s="25"/>
      <c r="C37" s="26" t="s">
        <v>49</v>
      </c>
    </row>
    <row r="38" spans="1:3" ht="15">
      <c r="A38" s="25"/>
      <c r="B38" s="25"/>
      <c r="C38" s="26" t="s">
        <v>50</v>
      </c>
    </row>
    <row r="39" spans="1:3" ht="15">
      <c r="A39" s="25"/>
      <c r="B39" s="25"/>
      <c r="C39" s="26" t="s">
        <v>51</v>
      </c>
    </row>
    <row r="40" spans="1:3" ht="15">
      <c r="A40" s="25"/>
      <c r="B40" s="25"/>
      <c r="C40" s="26" t="s">
        <v>52</v>
      </c>
    </row>
    <row r="41" spans="1:3" ht="15">
      <c r="A41" s="25"/>
      <c r="B41" s="25"/>
      <c r="C41" s="26" t="s">
        <v>53</v>
      </c>
    </row>
  </sheetData>
  <sheetProtection/>
  <mergeCells count="15">
    <mergeCell ref="A23:A27"/>
    <mergeCell ref="A28:B34"/>
    <mergeCell ref="A35:B41"/>
    <mergeCell ref="A9:B11"/>
    <mergeCell ref="A12:A13"/>
    <mergeCell ref="A14:B16"/>
    <mergeCell ref="A17:A18"/>
    <mergeCell ref="A19:A20"/>
    <mergeCell ref="A21:A22"/>
    <mergeCell ref="A2:B2"/>
    <mergeCell ref="A3:B3"/>
    <mergeCell ref="A4:A5"/>
    <mergeCell ref="A6:B6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B19" sqref="B19:D19"/>
    </sheetView>
  </sheetViews>
  <sheetFormatPr defaultColWidth="9.140625" defaultRowHeight="15"/>
  <cols>
    <col min="1" max="1" width="15.7109375" style="0" customWidth="1"/>
    <col min="2" max="2" width="59.00390625" style="0" customWidth="1"/>
  </cols>
  <sheetData>
    <row r="1" spans="1:4" ht="23.25">
      <c r="A1" s="28" t="str">
        <f>данные!C2</f>
        <v>ООО "Червяк"</v>
      </c>
      <c r="B1" s="28"/>
      <c r="C1" s="28"/>
      <c r="D1" s="28"/>
    </row>
    <row r="2" spans="1:4" ht="47.25" customHeight="1">
      <c r="A2" s="29" t="str">
        <f>данные!C3</f>
        <v>ИНН 40000000000   КПП 400000001 р/с 40702800000000000000 в ТКБ БАНКОБАНК г. Клумбовск к/с 40000000000000000000 БИК 042000000 Юр.адрес: 200039, г.Клумбовск, ул. Цветочная, 40-80    ЕГРН  1020000000000 ОКВЭД 10.00,  ОКПО 00001445 Тел. 8 (0000) 5-34-38; 7-41-48</v>
      </c>
      <c r="B2" s="30"/>
      <c r="C2" s="30"/>
      <c r="D2" s="30"/>
    </row>
    <row r="3" ht="15">
      <c r="A3" s="31"/>
    </row>
    <row r="4" ht="15">
      <c r="A4" s="31"/>
    </row>
    <row r="5" ht="15">
      <c r="A5" s="31"/>
    </row>
    <row r="6" spans="1:4" ht="34.5">
      <c r="A6" s="32" t="s">
        <v>54</v>
      </c>
      <c r="B6" s="32"/>
      <c r="C6" s="32"/>
      <c r="D6" s="32"/>
    </row>
    <row r="7" spans="1:4" ht="15.75">
      <c r="A7" s="33"/>
      <c r="B7" s="161"/>
      <c r="C7" s="34"/>
      <c r="D7" s="34"/>
    </row>
    <row r="8" spans="1:4" ht="15.75">
      <c r="A8" s="50" t="str">
        <f>данные!C19</f>
        <v>10.05.2013</v>
      </c>
      <c r="B8" s="35"/>
      <c r="C8" s="36"/>
      <c r="D8" s="37" t="str">
        <f>"№ "&amp;данные!C20</f>
        <v>№ 115</v>
      </c>
    </row>
    <row r="9" spans="1:4" ht="15.75">
      <c r="A9" s="33"/>
      <c r="B9" s="34"/>
      <c r="C9" s="34"/>
      <c r="D9" s="34"/>
    </row>
    <row r="10" spans="1:4" ht="15">
      <c r="A10" s="38" t="s">
        <v>55</v>
      </c>
      <c r="B10" s="39"/>
      <c r="C10" s="34"/>
      <c r="D10" s="34"/>
    </row>
    <row r="11" spans="1:4" ht="15.75">
      <c r="A11" s="40"/>
      <c r="B11" s="34"/>
      <c r="C11" s="34"/>
      <c r="D11" s="34"/>
    </row>
    <row r="12" spans="1:4" ht="15.75">
      <c r="A12" s="41"/>
      <c r="B12" s="34"/>
      <c r="C12" s="34"/>
      <c r="D12" s="34"/>
    </row>
    <row r="13" spans="1:4" ht="30" customHeight="1">
      <c r="A13" s="54" t="s">
        <v>96</v>
      </c>
      <c r="B13" s="70" t="str">
        <f>данные!C7</f>
        <v>Ознакомление представителей контрагента с новыми возможностями сотрудничества.</v>
      </c>
      <c r="C13" s="70"/>
      <c r="D13" s="70"/>
    </row>
    <row r="14" spans="1:4" ht="15.75">
      <c r="A14" s="41"/>
      <c r="B14" s="34"/>
      <c r="C14" s="34"/>
      <c r="D14" s="34"/>
    </row>
    <row r="15" spans="1:4" ht="15">
      <c r="A15" s="42" t="s">
        <v>56</v>
      </c>
      <c r="B15" s="43"/>
      <c r="C15" s="34"/>
      <c r="D15" s="34"/>
    </row>
    <row r="16" spans="1:4" ht="15.75">
      <c r="A16" s="41"/>
      <c r="B16" s="34"/>
      <c r="C16" s="34"/>
      <c r="D16" s="34"/>
    </row>
    <row r="17" spans="1:4" ht="30.75" customHeight="1">
      <c r="A17" s="44" t="s">
        <v>57</v>
      </c>
      <c r="B17" s="45" t="str">
        <f>"Провести официальный прием и переговоры "&amp;данные!C17&amp;" с представителями "&amp;данные!C6</f>
        <v>Провести официальный прием и переговоры 13.05.2013 с представителями ООО "Ромашка"</v>
      </c>
      <c r="C17" s="46"/>
      <c r="D17" s="46"/>
    </row>
    <row r="18" spans="1:4" ht="15">
      <c r="A18" s="34"/>
      <c r="B18" s="34"/>
      <c r="C18" s="34"/>
      <c r="D18" s="34"/>
    </row>
    <row r="19" spans="1:4" ht="39" customHeight="1">
      <c r="A19" s="44" t="s">
        <v>58</v>
      </c>
      <c r="B19" s="162" t="str">
        <f>"Ответственным за организацию встречи и подготовку отчета о проведенном мероприятии назначается "&amp;данные!C12&amp;" "&amp;данные!C13</f>
        <v>Ответственным за организацию встречи и подготовку отчета о проведенном мероприятии назначается Менеджер по работе клиентами Г.П.Членистоногий</v>
      </c>
      <c r="C19" s="163"/>
      <c r="D19" s="163"/>
    </row>
    <row r="20" spans="1:4" ht="15">
      <c r="A20" s="34"/>
      <c r="B20" s="34"/>
      <c r="C20" s="34"/>
      <c r="D20" s="34"/>
    </row>
    <row r="21" spans="1:4" ht="35.25" customHeight="1">
      <c r="A21" s="44" t="s">
        <v>59</v>
      </c>
      <c r="B21" s="162" t="str">
        <f>"Ответственным за составление сметы и проверку отчета о представительских расходах назначается "&amp;данные!C21&amp;" "&amp;данные!C22</f>
        <v>Ответственным за составление сметы и проверку отчета о представительских расходах назначается Бухгалтер Г.К. Суслятина</v>
      </c>
      <c r="C21" s="163"/>
      <c r="D21" s="163"/>
    </row>
    <row r="22" spans="1:4" ht="15">
      <c r="A22" s="34"/>
      <c r="B22" s="34"/>
      <c r="C22" s="34"/>
      <c r="D22" s="34"/>
    </row>
    <row r="23" spans="1:4" ht="15.75">
      <c r="A23" s="44" t="s">
        <v>60</v>
      </c>
      <c r="B23" s="162" t="s">
        <v>61</v>
      </c>
      <c r="C23" s="163"/>
      <c r="D23" s="163"/>
    </row>
    <row r="24" spans="1:4" ht="15.75">
      <c r="A24" s="41" t="s">
        <v>62</v>
      </c>
      <c r="B24" s="34"/>
      <c r="C24" s="34"/>
      <c r="D24" s="34"/>
    </row>
    <row r="25" spans="1:4" ht="15.75">
      <c r="A25" s="41"/>
      <c r="B25" s="34"/>
      <c r="C25" s="34"/>
      <c r="D25" s="34"/>
    </row>
    <row r="26" spans="1:4" ht="15.75">
      <c r="A26" s="41"/>
      <c r="B26" s="34"/>
      <c r="C26" s="34"/>
      <c r="D26" s="34"/>
    </row>
    <row r="27" spans="1:4" ht="15.75">
      <c r="A27" s="41"/>
      <c r="B27" s="34"/>
      <c r="C27" s="34"/>
      <c r="D27" s="34"/>
    </row>
    <row r="28" spans="1:4" ht="15.75">
      <c r="A28" s="47" t="str">
        <f>данные!C4</f>
        <v>Генеральный директор</v>
      </c>
      <c r="B28" s="47"/>
      <c r="C28" s="48" t="str">
        <f>данные!C5</f>
        <v>М.М. Дождевой</v>
      </c>
      <c r="D28" s="49"/>
    </row>
  </sheetData>
  <sheetProtection/>
  <mergeCells count="12">
    <mergeCell ref="A15:B15"/>
    <mergeCell ref="B17:D17"/>
    <mergeCell ref="B19:D19"/>
    <mergeCell ref="B21:D21"/>
    <mergeCell ref="B23:D23"/>
    <mergeCell ref="A28:B28"/>
    <mergeCell ref="A1:D1"/>
    <mergeCell ref="A2:D2"/>
    <mergeCell ref="A6:D6"/>
    <mergeCell ref="A8:B8"/>
    <mergeCell ref="A10:B10"/>
    <mergeCell ref="B13:D13"/>
  </mergeCells>
  <printOptions/>
  <pageMargins left="0.65" right="0.23" top="0.47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B9" sqref="B9"/>
    </sheetView>
  </sheetViews>
  <sheetFormatPr defaultColWidth="9.140625" defaultRowHeight="15"/>
  <cols>
    <col min="1" max="1" width="6.00390625" style="0" customWidth="1"/>
    <col min="2" max="2" width="47.8515625" style="0" customWidth="1"/>
    <col min="3" max="3" width="14.00390625" style="0" customWidth="1"/>
    <col min="4" max="4" width="14.28125" style="0" customWidth="1"/>
  </cols>
  <sheetData>
    <row r="1" spans="1:4" ht="23.25">
      <c r="A1" s="51" t="str">
        <f>данные!C2</f>
        <v>ООО "Червяк"</v>
      </c>
      <c r="B1" s="51"/>
      <c r="C1" s="51"/>
      <c r="D1" s="51"/>
    </row>
    <row r="2" spans="1:4" ht="53.25" customHeight="1">
      <c r="A2" s="29" t="str">
        <f>данные!C3</f>
        <v>ИНН 40000000000   КПП 400000001 р/с 40702800000000000000 в ТКБ БАНКОБАНК г. Клумбовск к/с 40000000000000000000 БИК 042000000 Юр.адрес: 200039, г.Клумбовск, ул. Цветочная, 40-80    ЕГРН  1020000000000 ОКВЭД 10.00,  ОКПО 00001445 Тел. 8 (0000) 5-34-38; 7-41-48</v>
      </c>
      <c r="B2" s="30"/>
      <c r="C2" s="30"/>
      <c r="D2" s="30"/>
    </row>
    <row r="3" spans="1:4" ht="15.75">
      <c r="A3" s="52"/>
      <c r="B3" s="52"/>
      <c r="C3" s="53"/>
      <c r="D3" s="53"/>
    </row>
    <row r="4" spans="1:4" ht="15.75">
      <c r="A4" s="54"/>
      <c r="B4" s="54"/>
      <c r="C4" s="55" t="s">
        <v>64</v>
      </c>
      <c r="D4" s="55"/>
    </row>
    <row r="5" spans="1:4" ht="15.75">
      <c r="A5" s="54"/>
      <c r="B5" s="54"/>
      <c r="C5" s="56" t="str">
        <f>данные!C4</f>
        <v>Генеральный директор</v>
      </c>
      <c r="D5" s="56"/>
    </row>
    <row r="6" spans="1:4" ht="15.75">
      <c r="A6" s="54"/>
      <c r="B6" s="54"/>
      <c r="C6" s="56" t="str">
        <f>данные!C5</f>
        <v>М.М. Дождевой</v>
      </c>
      <c r="D6" s="56"/>
    </row>
    <row r="7" spans="1:4" ht="18.75">
      <c r="A7" s="57"/>
      <c r="B7" s="57"/>
      <c r="C7" s="154"/>
      <c r="D7" s="154"/>
    </row>
    <row r="8" spans="1:4" ht="15.75">
      <c r="A8" s="54"/>
      <c r="B8" s="54"/>
      <c r="C8" s="58" t="s">
        <v>65</v>
      </c>
      <c r="D8" s="59"/>
    </row>
    <row r="9" spans="1:4" ht="15.75">
      <c r="A9" s="60"/>
      <c r="B9" s="60"/>
      <c r="C9" s="92" t="str">
        <f>данные!C19</f>
        <v>10.05.2013</v>
      </c>
      <c r="D9" s="61"/>
    </row>
    <row r="10" spans="1:4" ht="15.75">
      <c r="A10" s="62"/>
      <c r="B10" s="62"/>
      <c r="C10" s="63"/>
      <c r="D10" s="63"/>
    </row>
    <row r="11" spans="1:4" ht="18.75">
      <c r="A11" s="64" t="s">
        <v>66</v>
      </c>
      <c r="B11" s="64"/>
      <c r="C11" s="65" t="s">
        <v>67</v>
      </c>
      <c r="D11" s="65" t="s">
        <v>68</v>
      </c>
    </row>
    <row r="12" spans="1:4" ht="15">
      <c r="A12" s="66" t="str">
        <f>"с представителями "&amp;данные!C6</f>
        <v>с представителями ООО "Ромашка"</v>
      </c>
      <c r="B12" s="66"/>
      <c r="C12" s="65"/>
      <c r="D12" s="65"/>
    </row>
    <row r="13" spans="1:4" ht="15">
      <c r="A13" s="67"/>
      <c r="B13" s="67"/>
      <c r="C13" s="68">
        <f>данные!C20</f>
        <v>115</v>
      </c>
      <c r="D13" s="93" t="str">
        <f>данные!C19</f>
        <v>10.05.2013</v>
      </c>
    </row>
    <row r="14" spans="1:4" ht="15.75">
      <c r="A14" s="69"/>
      <c r="B14" s="69"/>
      <c r="C14" s="69"/>
      <c r="D14" s="69"/>
    </row>
    <row r="15" spans="1:4" ht="15.75">
      <c r="A15" s="70" t="str">
        <f>"Дата проведения мероприятия: "&amp;данные!C17</f>
        <v>Дата проведения мероприятия: 13.05.2013</v>
      </c>
      <c r="B15" s="70"/>
      <c r="C15" s="70"/>
      <c r="D15" s="70"/>
    </row>
    <row r="16" spans="1:4" ht="15.75">
      <c r="A16" s="70" t="str">
        <f>"Место проведения: "&amp;данные!C18</f>
        <v>Место проведения: Ресторан "У клена"</v>
      </c>
      <c r="B16" s="70"/>
      <c r="C16" s="70"/>
      <c r="D16" s="70"/>
    </row>
    <row r="17" spans="1:4" ht="46.5" customHeight="1">
      <c r="A17" s="57" t="str">
        <f>"Участники со стороны "&amp;данные!C6&amp;": "&amp;данные!C9&amp;", "&amp;данные!C10&amp;", "&amp;данные!C11</f>
        <v>Участники со стороны ООО "Ромашка": Финансовый директор А.А.Лепестков, Главный бухгалтер М.В.Чашелисткова, </v>
      </c>
      <c r="B17" s="94"/>
      <c r="C17" s="94"/>
      <c r="D17" s="94"/>
    </row>
    <row r="18" spans="1:4" ht="54" customHeight="1">
      <c r="A18" s="57" t="str">
        <f>"Участники со стороны "&amp;данные!C2&amp;": "&amp;данные!C12&amp;" "&amp;данные!C13&amp;", "&amp;данные!C14&amp;", "&amp;данные!C15&amp;", "&amp;данные!C16</f>
        <v>Участники со стороны ООО "Червяк": Менеджер по работе клиентами Г.П.Членистоногий, Директор отдела маркетинга П.В.Кольчатый, Главный бухгалтер В.Р.Приятная, </v>
      </c>
      <c r="B18" s="94"/>
      <c r="C18" s="94"/>
      <c r="D18" s="94"/>
    </row>
    <row r="19" spans="1:4" ht="15">
      <c r="A19" s="70" t="str">
        <f>"Цель встречи: "&amp;данные!C7</f>
        <v>Цель встречи: Ознакомление представителей контрагента с новыми возможностями сотрудничества.</v>
      </c>
      <c r="B19" s="71"/>
      <c r="C19" s="71"/>
      <c r="D19" s="71"/>
    </row>
    <row r="20" spans="1:4" ht="15.75">
      <c r="A20" s="72"/>
      <c r="B20" s="54"/>
      <c r="C20" s="54"/>
      <c r="D20" s="54"/>
    </row>
    <row r="21" spans="1:4" ht="18.75">
      <c r="A21" s="73" t="s">
        <v>69</v>
      </c>
      <c r="B21" s="73"/>
      <c r="C21" s="73"/>
      <c r="D21" s="73"/>
    </row>
    <row r="22" spans="1:4" ht="15.75">
      <c r="A22" s="48"/>
      <c r="B22" s="48"/>
      <c r="C22" s="48"/>
      <c r="D22" s="48"/>
    </row>
    <row r="23" spans="1:4" ht="63">
      <c r="A23" s="74" t="s">
        <v>70</v>
      </c>
      <c r="B23" s="75" t="s">
        <v>71</v>
      </c>
      <c r="C23" s="77"/>
      <c r="D23" s="78" t="s">
        <v>72</v>
      </c>
    </row>
    <row r="24" spans="1:4" ht="42.75" customHeight="1">
      <c r="A24" s="79">
        <v>1</v>
      </c>
      <c r="B24" s="80" t="str">
        <f>данные!B23</f>
        <v>Проведение официального приема (завтрака, обеда или иного аналогичного мероприятия, включая алкогольные напитки)  </v>
      </c>
      <c r="C24" s="81"/>
      <c r="D24" s="82">
        <f>ROUNDUP(данные!C23/100,0)*100</f>
        <v>0</v>
      </c>
    </row>
    <row r="25" spans="1:4" ht="57.75" customHeight="1">
      <c r="A25" s="79">
        <v>2</v>
      </c>
      <c r="B25" s="80" t="str">
        <f>данные!B24</f>
        <v>Буфетное обслуживание во время переговоров (в т.ч. на приобретение минеральной воды, чая, кофе, сахара, сливок и кондитерских изделий)</v>
      </c>
      <c r="C25" s="81"/>
      <c r="D25" s="82">
        <f>ROUNDUP(данные!C24/100,0)*100</f>
        <v>1900</v>
      </c>
    </row>
    <row r="26" spans="1:4" ht="30.75" customHeight="1">
      <c r="A26" s="79">
        <v>3</v>
      </c>
      <c r="B26" s="80" t="str">
        <f>данные!B25</f>
        <v>Транспортное обслуживание (такси)</v>
      </c>
      <c r="C26" s="81"/>
      <c r="D26" s="82">
        <f>ROUNDUP(данные!C25/100,0)*100</f>
        <v>500</v>
      </c>
    </row>
    <row r="27" spans="1:4" ht="30.75" customHeight="1">
      <c r="A27" s="79">
        <v>4</v>
      </c>
      <c r="B27" s="80" t="str">
        <f>данные!B26</f>
        <v>Проживание в гостинице</v>
      </c>
      <c r="C27" s="81"/>
      <c r="D27" s="82">
        <f>ROUNDUP(данные!C26/100,0)*100</f>
        <v>0</v>
      </c>
    </row>
    <row r="28" spans="1:4" ht="30.75" customHeight="1">
      <c r="A28" s="79">
        <v>5</v>
      </c>
      <c r="B28" s="80" t="str">
        <f>данные!B27</f>
        <v>Сувенирная продукция</v>
      </c>
      <c r="C28" s="81"/>
      <c r="D28" s="82">
        <f>ROUNDUP(данные!C27/100,0)*100</f>
        <v>300</v>
      </c>
    </row>
    <row r="29" spans="1:4" ht="15.75">
      <c r="A29" s="83" t="s">
        <v>73</v>
      </c>
      <c r="B29" s="84"/>
      <c r="C29" s="85"/>
      <c r="D29" s="86">
        <f>SUM(D24:D28)</f>
        <v>2700</v>
      </c>
    </row>
    <row r="30" spans="1:4" ht="15.75">
      <c r="A30" s="87"/>
      <c r="B30" s="48"/>
      <c r="C30" s="48"/>
      <c r="D30" s="48"/>
    </row>
    <row r="31" spans="1:4" ht="15.75">
      <c r="A31" s="87"/>
      <c r="B31" s="62"/>
      <c r="C31" s="88"/>
      <c r="D31" s="63"/>
    </row>
    <row r="32" spans="1:4" ht="15.75">
      <c r="A32" s="90" t="s">
        <v>74</v>
      </c>
      <c r="B32" s="90"/>
      <c r="C32" s="90"/>
      <c r="D32" s="90"/>
    </row>
    <row r="33" spans="1:4" ht="15.75">
      <c r="A33" s="63"/>
      <c r="B33" s="63"/>
      <c r="C33" s="63"/>
      <c r="D33" s="63"/>
    </row>
    <row r="34" spans="1:4" ht="15.75">
      <c r="A34" s="70" t="str">
        <f>данные!C21</f>
        <v>Бухгалтер</v>
      </c>
      <c r="B34" s="70"/>
      <c r="C34" s="91"/>
      <c r="D34" s="91" t="str">
        <f>данные!C22</f>
        <v>Г.К. Суслятина</v>
      </c>
    </row>
  </sheetData>
  <sheetProtection/>
  <mergeCells count="27">
    <mergeCell ref="A29:C29"/>
    <mergeCell ref="A32:D32"/>
    <mergeCell ref="A34:B34"/>
    <mergeCell ref="B23:C23"/>
    <mergeCell ref="B24:C24"/>
    <mergeCell ref="B25:C25"/>
    <mergeCell ref="B26:C26"/>
    <mergeCell ref="B27:C27"/>
    <mergeCell ref="B28:C28"/>
    <mergeCell ref="A15:D15"/>
    <mergeCell ref="A16:D16"/>
    <mergeCell ref="A17:D17"/>
    <mergeCell ref="A18:D18"/>
    <mergeCell ref="A19:D19"/>
    <mergeCell ref="A21:D21"/>
    <mergeCell ref="C8:D8"/>
    <mergeCell ref="C9:D9"/>
    <mergeCell ref="A11:B11"/>
    <mergeCell ref="C11:C12"/>
    <mergeCell ref="D11:D12"/>
    <mergeCell ref="A12:B13"/>
    <mergeCell ref="A1:D1"/>
    <mergeCell ref="A2:D2"/>
    <mergeCell ref="C4:D4"/>
    <mergeCell ref="C5:D5"/>
    <mergeCell ref="C6:D6"/>
    <mergeCell ref="A7:B7"/>
  </mergeCells>
  <printOptions/>
  <pageMargins left="0.7" right="0.23" top="0.25" bottom="0.1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G14" sqref="G14:H14"/>
    </sheetView>
  </sheetViews>
  <sheetFormatPr defaultColWidth="9.140625" defaultRowHeight="15"/>
  <cols>
    <col min="3" max="3" width="14.57421875" style="0" customWidth="1"/>
    <col min="4" max="4" width="23.28125" style="0" customWidth="1"/>
    <col min="5" max="5" width="28.8515625" style="0" customWidth="1"/>
    <col min="6" max="6" width="27.00390625" style="0" customWidth="1"/>
    <col min="8" max="8" width="10.140625" style="0" customWidth="1"/>
  </cols>
  <sheetData>
    <row r="1" spans="1:8" ht="23.25">
      <c r="A1" s="28" t="str">
        <f>данные!C2</f>
        <v>ООО "Червяк"</v>
      </c>
      <c r="B1" s="28"/>
      <c r="C1" s="28"/>
      <c r="D1" s="28"/>
      <c r="E1" s="28"/>
      <c r="F1" s="28"/>
      <c r="G1" s="28"/>
      <c r="H1" s="28"/>
    </row>
    <row r="2" spans="1:8" ht="49.5" customHeight="1">
      <c r="A2" s="29" t="str">
        <f>данные!C3</f>
        <v>ИНН 40000000000   КПП 400000001 р/с 40702800000000000000 в ТКБ БАНКОБАНК г. Клумбовск к/с 40000000000000000000 БИК 042000000 Юр.адрес: 200039, г.Клумбовск, ул. Цветочная, 40-80    ЕГРН  1020000000000 ОКВЭД 10.00,  ОКПО 00001445 Тел. 8 (0000) 5-34-38; 7-41-48</v>
      </c>
      <c r="B2" s="29"/>
      <c r="C2" s="29"/>
      <c r="D2" s="29"/>
      <c r="E2" s="29"/>
      <c r="F2" s="29"/>
      <c r="G2" s="29"/>
      <c r="H2" s="29"/>
    </row>
    <row r="3" spans="1:8" ht="15.75">
      <c r="A3" s="62"/>
      <c r="B3" s="62"/>
      <c r="C3" s="63"/>
      <c r="D3" s="63"/>
      <c r="E3" s="63"/>
      <c r="F3" s="63"/>
      <c r="G3" s="63"/>
      <c r="H3" s="95"/>
    </row>
    <row r="4" spans="1:8" ht="18.75">
      <c r="A4" s="96" t="s">
        <v>77</v>
      </c>
      <c r="B4" s="96"/>
      <c r="C4" s="96"/>
      <c r="D4" s="96"/>
      <c r="E4" s="96"/>
      <c r="F4" s="97"/>
      <c r="G4" s="65" t="s">
        <v>67</v>
      </c>
      <c r="H4" s="65" t="s">
        <v>68</v>
      </c>
    </row>
    <row r="5" spans="1:8" ht="15">
      <c r="A5" s="96" t="s">
        <v>78</v>
      </c>
      <c r="B5" s="67"/>
      <c r="C5" s="67"/>
      <c r="D5" s="67"/>
      <c r="E5" s="67"/>
      <c r="F5" s="97"/>
      <c r="G5" s="65"/>
      <c r="H5" s="65"/>
    </row>
    <row r="6" spans="1:8" ht="15">
      <c r="A6" s="96" t="str">
        <f>"с представителями "&amp;данные!C6</f>
        <v>с представителями ООО "Ромашка"</v>
      </c>
      <c r="B6" s="67"/>
      <c r="C6" s="67"/>
      <c r="D6" s="67"/>
      <c r="E6" s="67"/>
      <c r="F6" s="97"/>
      <c r="G6" s="98">
        <f>данные!C20</f>
        <v>115</v>
      </c>
      <c r="H6" s="93" t="str">
        <f>данные!C17</f>
        <v>13.05.2013</v>
      </c>
    </row>
    <row r="7" spans="1:8" ht="15.75">
      <c r="A7" s="69"/>
      <c r="B7" s="69"/>
      <c r="C7" s="69"/>
      <c r="D7" s="69"/>
      <c r="E7" s="69"/>
      <c r="F7" s="95"/>
      <c r="G7" s="89"/>
      <c r="H7" s="95"/>
    </row>
    <row r="8" spans="1:8" ht="15">
      <c r="A8" s="70" t="str">
        <f>"В соответствии с приказом от "&amp;данные!C19&amp;" N"&amp;данные!C20&amp;" проведен официальный прием и переговоры с представителями "&amp;данные!C6&amp;"."</f>
        <v>В соответствии с приказом от 10.05.2013 N115 проведен официальный прием и переговоры с представителями ООО "Ромашка".</v>
      </c>
      <c r="B8" s="71"/>
      <c r="C8" s="71"/>
      <c r="D8" s="71"/>
      <c r="E8" s="71"/>
      <c r="F8" s="71"/>
      <c r="G8" s="71"/>
      <c r="H8" s="71"/>
    </row>
    <row r="9" spans="1:8" ht="15.75">
      <c r="A9" s="70" t="str">
        <f>"Место проведения: "&amp;данные!C18</f>
        <v>Место проведения: Ресторан "У клена"</v>
      </c>
      <c r="B9" s="70"/>
      <c r="C9" s="71"/>
      <c r="D9" s="71"/>
      <c r="E9" s="71"/>
      <c r="F9" s="71"/>
      <c r="G9" s="99"/>
      <c r="H9" s="100"/>
    </row>
    <row r="10" spans="1:8" ht="15.75">
      <c r="A10" s="70" t="str">
        <f>"Дата проведения: "&amp;данные!C17</f>
        <v>Дата проведения: 13.05.2013</v>
      </c>
      <c r="B10" s="70"/>
      <c r="C10" s="39"/>
      <c r="D10" s="39"/>
      <c r="E10" s="39"/>
      <c r="F10" s="39"/>
      <c r="G10" s="101"/>
      <c r="H10" s="102"/>
    </row>
    <row r="11" spans="1:8" ht="15.75">
      <c r="A11" s="72"/>
      <c r="B11" s="72"/>
      <c r="C11" s="72"/>
      <c r="D11" s="72"/>
      <c r="E11" s="72"/>
      <c r="F11" s="72"/>
      <c r="G11" s="72"/>
      <c r="H11" s="72"/>
    </row>
    <row r="12" spans="1:8" ht="53.25" customHeight="1">
      <c r="A12" s="103" t="s">
        <v>79</v>
      </c>
      <c r="B12" s="104"/>
      <c r="C12" s="65" t="s">
        <v>80</v>
      </c>
      <c r="D12" s="65"/>
      <c r="E12" s="78" t="s">
        <v>81</v>
      </c>
      <c r="F12" s="75" t="s">
        <v>82</v>
      </c>
      <c r="G12" s="76"/>
      <c r="H12" s="77"/>
    </row>
    <row r="13" spans="1:8" ht="63" customHeight="1">
      <c r="A13" s="105"/>
      <c r="B13" s="106"/>
      <c r="C13" s="78" t="s">
        <v>83</v>
      </c>
      <c r="D13" s="115" t="s">
        <v>84</v>
      </c>
      <c r="E13" s="115" t="s">
        <v>84</v>
      </c>
      <c r="F13" s="115" t="s">
        <v>85</v>
      </c>
      <c r="G13" s="75" t="s">
        <v>86</v>
      </c>
      <c r="H13" s="107"/>
    </row>
    <row r="14" spans="1:8" ht="108.75" customHeight="1">
      <c r="A14" s="108" t="s">
        <v>87</v>
      </c>
      <c r="B14" s="109"/>
      <c r="C14" s="68" t="str">
        <f>данные!C6</f>
        <v>ООО "Ромашка"</v>
      </c>
      <c r="D14" s="164" t="str">
        <f>данные!C9&amp;", "&amp;данные!C10&amp;", "&amp;данные!C11</f>
        <v>Финансовый директор А.А.Лепестков, Главный бухгалтер М.В.Чашелисткова, </v>
      </c>
      <c r="E14" s="164" t="str">
        <f>данные!C12&amp;" "&amp;данные!C13&amp;", "&amp;данные!C14&amp;", "&amp;данные!C15&amp;", "&amp;данные!C16</f>
        <v>Менеджер по работе клиентами Г.П.Членистоногий, Директор отдела маркетинга П.В.Кольчатый, Главный бухгалтер В.Р.Приятная, </v>
      </c>
      <c r="F14" s="68" t="str">
        <f>данные!C7</f>
        <v>Ознакомление представителей контрагента с новыми возможностями сотрудничества.</v>
      </c>
      <c r="G14" s="110" t="str">
        <f>данные!C8</f>
        <v>Установлены партнерские отношения между представителями компаний.</v>
      </c>
      <c r="H14" s="107"/>
    </row>
    <row r="15" spans="1:8" ht="15.75">
      <c r="A15" s="88"/>
      <c r="B15" s="88"/>
      <c r="C15" s="88"/>
      <c r="D15" s="88"/>
      <c r="E15" s="88"/>
      <c r="F15" s="88"/>
      <c r="G15" s="88"/>
      <c r="H15" s="88"/>
    </row>
    <row r="16" spans="1:8" ht="15.75">
      <c r="A16" s="57" t="s">
        <v>88</v>
      </c>
      <c r="B16" s="57"/>
      <c r="C16" s="57"/>
      <c r="D16" s="72"/>
      <c r="E16" s="111"/>
      <c r="F16" s="72"/>
      <c r="G16" s="72"/>
      <c r="H16" s="72"/>
    </row>
    <row r="17" spans="1:8" ht="15.75">
      <c r="A17" s="70" t="str">
        <f>данные!C12</f>
        <v>Менеджер по работе клиентами</v>
      </c>
      <c r="B17" s="70"/>
      <c r="C17" s="39"/>
      <c r="E17" s="114"/>
      <c r="F17" s="112"/>
      <c r="G17" s="48" t="str">
        <f>данные!C13</f>
        <v>Г.П.Членистоногий</v>
      </c>
      <c r="H17" s="112"/>
    </row>
    <row r="18" spans="1:8" ht="15">
      <c r="A18" s="112"/>
      <c r="B18" s="112"/>
      <c r="C18" s="112"/>
      <c r="E18" s="112"/>
      <c r="F18" s="112"/>
      <c r="G18" s="112"/>
      <c r="H18" s="112"/>
    </row>
    <row r="19" spans="1:8" ht="15">
      <c r="A19" s="112"/>
      <c r="B19" s="112"/>
      <c r="C19" s="112"/>
      <c r="D19" s="112"/>
      <c r="E19" s="112"/>
      <c r="F19" s="112"/>
      <c r="G19" s="112"/>
      <c r="H19" s="112"/>
    </row>
    <row r="20" spans="1:8" ht="15.75">
      <c r="A20" s="57" t="s">
        <v>89</v>
      </c>
      <c r="B20" s="57"/>
      <c r="C20" s="57"/>
      <c r="D20" s="72"/>
      <c r="E20" s="111"/>
      <c r="F20" s="72"/>
      <c r="G20" s="72"/>
      <c r="H20" s="72"/>
    </row>
    <row r="21" spans="1:8" ht="15.75">
      <c r="A21" s="70" t="str">
        <f>данные!C4</f>
        <v>Генеральный директор</v>
      </c>
      <c r="B21" s="70"/>
      <c r="C21" s="39"/>
      <c r="D21" s="112"/>
      <c r="E21" s="114"/>
      <c r="F21" s="112"/>
      <c r="G21" s="113" t="str">
        <f>данные!C5</f>
        <v>М.М. Дождевой</v>
      </c>
      <c r="H21" s="112"/>
    </row>
    <row r="22" spans="1:8" ht="15">
      <c r="A22" s="112"/>
      <c r="B22" s="112"/>
      <c r="C22" s="112"/>
      <c r="D22" s="112"/>
      <c r="E22" s="112"/>
      <c r="F22" s="112"/>
      <c r="G22" s="112"/>
      <c r="H22" s="112"/>
    </row>
    <row r="23" spans="1:8" ht="15">
      <c r="A23" s="112"/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</sheetData>
  <sheetProtection/>
  <mergeCells count="20">
    <mergeCell ref="A16:C16"/>
    <mergeCell ref="A17:C17"/>
    <mergeCell ref="A20:C20"/>
    <mergeCell ref="A21:C21"/>
    <mergeCell ref="G13:H13"/>
    <mergeCell ref="A14:B14"/>
    <mergeCell ref="G14:H14"/>
    <mergeCell ref="A6:E6"/>
    <mergeCell ref="A8:H8"/>
    <mergeCell ref="A9:F9"/>
    <mergeCell ref="A10:F10"/>
    <mergeCell ref="A12:B13"/>
    <mergeCell ref="C12:D12"/>
    <mergeCell ref="F12:H12"/>
    <mergeCell ref="A1:H1"/>
    <mergeCell ref="A2:H2"/>
    <mergeCell ref="A4:E4"/>
    <mergeCell ref="G4:G5"/>
    <mergeCell ref="H4:H5"/>
    <mergeCell ref="A5:E5"/>
  </mergeCells>
  <printOptions/>
  <pageMargins left="0.7086614173228347" right="0.3" top="0.34" bottom="0.3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5">
      <selection activeCell="D7" sqref="D7"/>
    </sheetView>
  </sheetViews>
  <sheetFormatPr defaultColWidth="9.140625" defaultRowHeight="15"/>
  <cols>
    <col min="2" max="2" width="49.28125" style="0" customWidth="1"/>
    <col min="3" max="3" width="11.140625" style="0" customWidth="1"/>
    <col min="4" max="4" width="14.28125" style="0" customWidth="1"/>
    <col min="5" max="5" width="5.57421875" style="0" customWidth="1"/>
  </cols>
  <sheetData>
    <row r="1" spans="1:4" ht="23.25">
      <c r="A1" s="51" t="str">
        <f>данные!C2</f>
        <v>ООО "Червяк"</v>
      </c>
      <c r="B1" s="51"/>
      <c r="C1" s="51"/>
      <c r="D1" s="51"/>
    </row>
    <row r="2" spans="1:4" ht="52.5" customHeight="1">
      <c r="A2" s="29" t="str">
        <f>данные!C3</f>
        <v>ИНН 40000000000   КПП 400000001 р/с 40702800000000000000 в ТКБ БАНКОБАНК г. Клумбовск к/с 40000000000000000000 БИК 042000000 Юр.адрес: 200039, г.Клумбовск, ул. Цветочная, 40-80    ЕГРН  1020000000000 ОКВЭД 10.00,  ОКПО 00001445 Тел. 8 (0000) 5-34-38; 7-41-48</v>
      </c>
      <c r="B2" s="30"/>
      <c r="C2" s="30"/>
      <c r="D2" s="30"/>
    </row>
    <row r="3" spans="1:4" ht="15.75">
      <c r="A3" s="52"/>
      <c r="B3" s="52"/>
      <c r="C3" s="53"/>
      <c r="D3" s="53"/>
    </row>
    <row r="4" spans="1:4" ht="15.75">
      <c r="A4" s="52"/>
      <c r="B4" s="52"/>
      <c r="C4" s="116" t="s">
        <v>64</v>
      </c>
      <c r="D4" s="116"/>
    </row>
    <row r="5" spans="1:4" ht="15.75">
      <c r="A5" s="52"/>
      <c r="B5" s="52"/>
      <c r="C5" s="117" t="str">
        <f>данные!C4</f>
        <v>Генеральный директор</v>
      </c>
      <c r="D5" s="117"/>
    </row>
    <row r="6" spans="1:4" ht="15.75">
      <c r="A6" s="52"/>
      <c r="B6" s="52"/>
      <c r="C6" s="117" t="str">
        <f>данные!C5</f>
        <v>М.М. Дождевой</v>
      </c>
      <c r="D6" s="117"/>
    </row>
    <row r="7" spans="1:4" ht="18.75">
      <c r="A7" s="118"/>
      <c r="B7" s="118"/>
      <c r="C7" s="160"/>
      <c r="D7" s="160"/>
    </row>
    <row r="8" spans="1:4" ht="15.75">
      <c r="A8" s="52"/>
      <c r="B8" s="52"/>
      <c r="C8" s="119" t="s">
        <v>65</v>
      </c>
      <c r="D8" s="120"/>
    </row>
    <row r="9" spans="1:4" ht="15.75">
      <c r="A9" s="53"/>
      <c r="B9" s="53"/>
      <c r="C9" s="121" t="str">
        <f>данные!C17</f>
        <v>13.05.2013</v>
      </c>
      <c r="D9" s="122"/>
    </row>
    <row r="10" spans="1:4" ht="15.75">
      <c r="A10" s="123"/>
      <c r="B10" s="123"/>
      <c r="C10" s="124"/>
      <c r="D10" s="124"/>
    </row>
    <row r="11" spans="1:4" ht="18.75">
      <c r="A11" s="125" t="s">
        <v>90</v>
      </c>
      <c r="B11" s="125"/>
      <c r="C11" s="126" t="s">
        <v>67</v>
      </c>
      <c r="D11" s="126" t="s">
        <v>68</v>
      </c>
    </row>
    <row r="12" spans="1:4" ht="15">
      <c r="A12" s="127"/>
      <c r="B12" s="127"/>
      <c r="C12" s="126"/>
      <c r="D12" s="126"/>
    </row>
    <row r="13" spans="1:4" ht="15">
      <c r="A13" s="128"/>
      <c r="B13" s="128"/>
      <c r="C13" s="129">
        <f>данные!C20</f>
        <v>115</v>
      </c>
      <c r="D13" s="130" t="str">
        <f>данные!C17</f>
        <v>13.05.2013</v>
      </c>
    </row>
    <row r="14" spans="1:4" ht="15">
      <c r="A14" s="131"/>
      <c r="B14" s="131"/>
      <c r="C14" s="132"/>
      <c r="D14" s="133"/>
    </row>
    <row r="15" spans="1:4" ht="15">
      <c r="A15" s="134" t="str">
        <f>"В соответствии с приказом от "&amp;данные!C19&amp;" N"&amp;данные!C20&amp;" проведен официальный прием и переговоры с представителями "&amp;данные!C6&amp;"."</f>
        <v>В соответствии с приказом от 10.05.2013 N115 проведен официальный прием и переговоры с представителями ООО "Ромашка".</v>
      </c>
      <c r="B15" s="135"/>
      <c r="C15" s="135"/>
      <c r="D15" s="135"/>
    </row>
    <row r="16" spans="1:4" ht="15">
      <c r="A16" s="136" t="s">
        <v>91</v>
      </c>
      <c r="B16" s="137"/>
      <c r="C16" s="137"/>
      <c r="D16" s="137"/>
    </row>
    <row r="17" spans="1:4" ht="15.75">
      <c r="A17" s="138"/>
      <c r="B17" s="139"/>
      <c r="C17" s="139"/>
      <c r="D17" s="139"/>
    </row>
    <row r="18" spans="1:4" ht="126">
      <c r="A18" s="140" t="s">
        <v>70</v>
      </c>
      <c r="B18" s="155" t="s">
        <v>71</v>
      </c>
      <c r="C18" s="141" t="s">
        <v>92</v>
      </c>
      <c r="D18" s="141" t="s">
        <v>93</v>
      </c>
    </row>
    <row r="19" spans="1:4" ht="61.5" customHeight="1">
      <c r="A19" s="142">
        <v>1</v>
      </c>
      <c r="B19" s="156" t="str">
        <f>данные!B23</f>
        <v>Проведение официального приема (завтрака, обеда или иного аналогичного мероприятия, включая алкогольные напитки)  </v>
      </c>
      <c r="C19" s="144">
        <f>данные!C23</f>
        <v>0</v>
      </c>
      <c r="D19" s="145">
        <f>ROUNDUP(данные!C23/100,0)*100</f>
        <v>0</v>
      </c>
    </row>
    <row r="20" spans="1:4" ht="63" customHeight="1">
      <c r="A20" s="142">
        <v>2</v>
      </c>
      <c r="B20" s="156" t="str">
        <f>данные!B24</f>
        <v>Буфетное обслуживание во время переговоров (в т.ч. на приобретение минеральной воды, чая, кофе, сахара, сливок и кондитерских изделий)</v>
      </c>
      <c r="C20" s="144">
        <f>данные!C24</f>
        <v>1834.58</v>
      </c>
      <c r="D20" s="145">
        <f>ROUNDUP(данные!C24/100,0)*100</f>
        <v>1900</v>
      </c>
    </row>
    <row r="21" spans="1:4" ht="15.75" customHeight="1">
      <c r="A21" s="142">
        <v>3</v>
      </c>
      <c r="B21" s="156" t="str">
        <f>данные!B25</f>
        <v>Транспортное обслуживание (такси)</v>
      </c>
      <c r="C21" s="144">
        <f>данные!C25</f>
        <v>500</v>
      </c>
      <c r="D21" s="145">
        <f>ROUNDUP(данные!C25/100,0)*100</f>
        <v>500</v>
      </c>
    </row>
    <row r="22" spans="1:4" ht="15.75" customHeight="1">
      <c r="A22" s="142">
        <v>4</v>
      </c>
      <c r="B22" s="156" t="str">
        <f>данные!B26</f>
        <v>Проживание в гостинице</v>
      </c>
      <c r="C22" s="144">
        <f>данные!C26</f>
        <v>0</v>
      </c>
      <c r="D22" s="145">
        <f>ROUNDUP(данные!C26/100,0)*100</f>
        <v>0</v>
      </c>
    </row>
    <row r="23" spans="1:4" ht="15.75" customHeight="1">
      <c r="A23" s="142">
        <v>5</v>
      </c>
      <c r="B23" s="156" t="str">
        <f>данные!B27</f>
        <v>Сувенирная продукция</v>
      </c>
      <c r="C23" s="144">
        <f>данные!C27</f>
        <v>250</v>
      </c>
      <c r="D23" s="145">
        <f>ROUNDUP(данные!C27/100,0)*100</f>
        <v>300</v>
      </c>
    </row>
    <row r="24" spans="1:4" ht="15.75">
      <c r="A24" s="146" t="s">
        <v>73</v>
      </c>
      <c r="B24" s="143"/>
      <c r="C24" s="147">
        <f>SUM(C19:C23)</f>
        <v>2584.58</v>
      </c>
      <c r="D24" s="147">
        <f>SUM(D19:D23)</f>
        <v>2700</v>
      </c>
    </row>
    <row r="25" spans="1:4" ht="15.75">
      <c r="A25" s="148"/>
      <c r="B25" s="149"/>
      <c r="C25" s="149"/>
      <c r="D25" s="149"/>
    </row>
    <row r="26" spans="1:4" ht="33" customHeight="1">
      <c r="A26" s="150" t="str">
        <f>"Расходы произведены в пределах утвержденной сметы и подлежат списанию по статье Представительские расходы в сумме "&amp;C24&amp;" руб."</f>
        <v>Расходы произведены в пределах утвержденной сметы и подлежат списанию по статье Представительские расходы в сумме 2584,58 руб.</v>
      </c>
      <c r="B26" s="151"/>
      <c r="C26" s="151"/>
      <c r="D26" s="151"/>
    </row>
    <row r="27" spans="1:4" ht="38.25" customHeight="1">
      <c r="A27" s="150" t="s">
        <v>94</v>
      </c>
      <c r="B27" s="151"/>
      <c r="C27" s="151"/>
      <c r="D27" s="151"/>
    </row>
    <row r="28" spans="1:4" ht="15.75">
      <c r="A28" s="118" t="s">
        <v>88</v>
      </c>
      <c r="B28" s="118"/>
      <c r="C28" s="152"/>
      <c r="D28" s="153"/>
    </row>
    <row r="29" spans="1:4" ht="15.75" customHeight="1">
      <c r="A29" s="136" t="str">
        <f>данные!C12</f>
        <v>Менеджер по работе клиентами</v>
      </c>
      <c r="B29" s="136"/>
      <c r="D29" s="157" t="str">
        <f>данные!C13</f>
        <v>Г.П.Членистоногий</v>
      </c>
    </row>
    <row r="30" spans="1:4" ht="15">
      <c r="A30" s="53"/>
      <c r="B30" s="53"/>
      <c r="D30" s="158"/>
    </row>
    <row r="31" spans="1:4" ht="15">
      <c r="A31" s="53"/>
      <c r="B31" s="53"/>
      <c r="D31" s="158"/>
    </row>
    <row r="32" spans="1:4" ht="15.75">
      <c r="A32" s="118" t="s">
        <v>95</v>
      </c>
      <c r="B32" s="118"/>
      <c r="D32" s="159"/>
    </row>
    <row r="33" spans="1:4" ht="15.75" customHeight="1">
      <c r="A33" s="136" t="str">
        <f>данные!C21</f>
        <v>Бухгалтер</v>
      </c>
      <c r="B33" s="136"/>
      <c r="D33" s="157" t="str">
        <f>данные!C22</f>
        <v>Г.К. Суслятина</v>
      </c>
    </row>
    <row r="34" spans="1:4" ht="15">
      <c r="A34" s="53"/>
      <c r="B34" s="53"/>
      <c r="C34" s="53"/>
      <c r="D34" s="53"/>
    </row>
  </sheetData>
  <sheetProtection/>
  <mergeCells count="21">
    <mergeCell ref="A29:B29"/>
    <mergeCell ref="A32:B32"/>
    <mergeCell ref="A33:B33"/>
    <mergeCell ref="A24:B24"/>
    <mergeCell ref="A26:D26"/>
    <mergeCell ref="A27:D27"/>
    <mergeCell ref="A28:B28"/>
    <mergeCell ref="A15:D15"/>
    <mergeCell ref="A16:D16"/>
    <mergeCell ref="C8:D8"/>
    <mergeCell ref="C9:D9"/>
    <mergeCell ref="A11:B11"/>
    <mergeCell ref="C11:C12"/>
    <mergeCell ref="D11:D12"/>
    <mergeCell ref="A12:B13"/>
    <mergeCell ref="A1:D1"/>
    <mergeCell ref="A2:D2"/>
    <mergeCell ref="C4:D4"/>
    <mergeCell ref="C5:D5"/>
    <mergeCell ref="C6:D6"/>
    <mergeCell ref="A7:B7"/>
  </mergeCells>
  <printOptions/>
  <pageMargins left="0.7" right="0.23" top="0.32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2013-06-27T06:36:22Z</cp:lastPrinted>
  <dcterms:created xsi:type="dcterms:W3CDTF">2013-06-27T06:04:54Z</dcterms:created>
  <dcterms:modified xsi:type="dcterms:W3CDTF">2013-06-27T06:39:16Z</dcterms:modified>
  <cp:category/>
  <cp:version/>
  <cp:contentType/>
  <cp:contentStatus/>
</cp:coreProperties>
</file>