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0" windowWidth="15135" windowHeight="6840" activeTab="1"/>
  </bookViews>
  <sheets>
    <sheet name="Лист1" sheetId="1" r:id="rId1"/>
    <sheet name="Лист2" sheetId="2" r:id="rId2"/>
    <sheet name="данные" sheetId="3" r:id="rId3"/>
  </sheets>
  <calcPr calcId="145621"/>
</workbook>
</file>

<file path=xl/calcChain.xml><?xml version="1.0" encoding="utf-8"?>
<calcChain xmlns="http://schemas.openxmlformats.org/spreadsheetml/2006/main">
  <c r="AE52" i="2" l="1"/>
  <c r="AC52" i="2"/>
  <c r="AA52" i="2"/>
  <c r="Y52" i="2"/>
  <c r="W52" i="2"/>
  <c r="U52" i="2"/>
  <c r="S52" i="2"/>
  <c r="Q52" i="2"/>
  <c r="O52" i="2"/>
  <c r="M52" i="2"/>
  <c r="K52" i="2"/>
  <c r="I52" i="2"/>
  <c r="D5" i="3"/>
  <c r="D4" i="3"/>
  <c r="D42" i="3"/>
  <c r="D40" i="3"/>
  <c r="AV50" i="1"/>
  <c r="AT50" i="1"/>
  <c r="AR50" i="1"/>
  <c r="AP50" i="1"/>
  <c r="AN50" i="1"/>
  <c r="AL50" i="1"/>
  <c r="AJ50" i="1"/>
  <c r="AH50" i="1"/>
  <c r="AF50" i="1"/>
  <c r="AD50" i="1"/>
  <c r="AB50" i="1"/>
  <c r="Z50" i="1"/>
  <c r="X50" i="1"/>
  <c r="V50" i="1"/>
  <c r="T50" i="1"/>
  <c r="R50" i="1"/>
  <c r="P50" i="1"/>
  <c r="N50" i="1"/>
  <c r="L50" i="1"/>
  <c r="AV48" i="1"/>
  <c r="AT48" i="1"/>
  <c r="AR48" i="1"/>
  <c r="AP48" i="1"/>
  <c r="AN48" i="1"/>
  <c r="AL48" i="1"/>
  <c r="AJ48" i="1"/>
  <c r="AH48" i="1"/>
  <c r="AF48" i="1"/>
  <c r="AD48" i="1"/>
  <c r="AB48" i="1"/>
  <c r="Z48" i="1"/>
  <c r="X48" i="1"/>
  <c r="V48" i="1"/>
  <c r="T48" i="1"/>
  <c r="R48" i="1"/>
  <c r="P48" i="1"/>
  <c r="N48" i="1"/>
  <c r="L48" i="1"/>
  <c r="AV46" i="1"/>
  <c r="AT46" i="1"/>
  <c r="AR46" i="1"/>
  <c r="AP46" i="1"/>
  <c r="AN46" i="1"/>
  <c r="AL46" i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CA24" i="2"/>
  <c r="BO24" i="2"/>
  <c r="AQ46" i="2"/>
  <c r="AS46" i="2"/>
  <c r="AU46" i="2"/>
  <c r="AW46" i="2"/>
  <c r="AY46" i="2"/>
  <c r="BA46" i="2"/>
  <c r="BC46" i="2"/>
  <c r="BE46" i="2"/>
  <c r="BG46" i="2"/>
  <c r="AY44" i="2"/>
  <c r="BA44" i="2"/>
  <c r="BC44" i="2"/>
  <c r="BE44" i="2"/>
  <c r="BG44" i="2"/>
  <c r="CA42" i="2"/>
  <c r="BY42" i="2"/>
  <c r="BW42" i="2"/>
  <c r="BU42" i="2"/>
  <c r="BS42" i="2"/>
  <c r="BQ42" i="2"/>
  <c r="BO42" i="2"/>
  <c r="BM42" i="2"/>
  <c r="BK42" i="2"/>
  <c r="BI42" i="2"/>
  <c r="BC42" i="2"/>
  <c r="BA42" i="2"/>
  <c r="AY42" i="2"/>
  <c r="AW42" i="2"/>
  <c r="AO42" i="2"/>
  <c r="AM42" i="2"/>
  <c r="AK42" i="2"/>
  <c r="AI42" i="2"/>
  <c r="AA42" i="2"/>
  <c r="Y42" i="2"/>
  <c r="W42" i="2"/>
  <c r="U42" i="2"/>
  <c r="O42" i="2"/>
  <c r="M42" i="2"/>
  <c r="K42" i="2"/>
  <c r="I42" i="2"/>
  <c r="CA40" i="2"/>
  <c r="BY40" i="2"/>
  <c r="BW40" i="2"/>
  <c r="BU40" i="2"/>
  <c r="BS40" i="2"/>
  <c r="BQ40" i="2"/>
  <c r="BO40" i="2"/>
  <c r="BM40" i="2"/>
  <c r="BK40" i="2"/>
  <c r="BI40" i="2"/>
  <c r="BG40" i="2"/>
  <c r="BE40" i="2"/>
  <c r="BC40" i="2"/>
  <c r="BA40" i="2"/>
  <c r="AY40" i="2"/>
  <c r="AW40" i="2"/>
  <c r="AU40" i="2"/>
  <c r="AS40" i="2"/>
  <c r="AQ40" i="2"/>
  <c r="AO40" i="2"/>
  <c r="AM40" i="2"/>
  <c r="AK40" i="2"/>
  <c r="AI40" i="2"/>
  <c r="AG40" i="2"/>
  <c r="AE40" i="2"/>
  <c r="AC40" i="2"/>
  <c r="AA40" i="2"/>
  <c r="Y40" i="2"/>
  <c r="W40" i="2"/>
  <c r="U40" i="2"/>
  <c r="S40" i="2"/>
  <c r="Q40" i="2"/>
  <c r="O40" i="2"/>
  <c r="M40" i="2"/>
  <c r="K40" i="2"/>
  <c r="CA38" i="2"/>
  <c r="BY38" i="2"/>
  <c r="BW38" i="2"/>
  <c r="BU38" i="2"/>
  <c r="BS38" i="2"/>
  <c r="BQ38" i="2"/>
  <c r="BO38" i="2"/>
  <c r="BM38" i="2"/>
  <c r="BK38" i="2"/>
  <c r="BI38" i="2"/>
  <c r="BG38" i="2"/>
  <c r="BE38" i="2"/>
  <c r="BC38" i="2"/>
  <c r="BA38" i="2"/>
  <c r="AY38" i="2"/>
  <c r="AW38" i="2"/>
  <c r="AU38" i="2"/>
  <c r="AS38" i="2"/>
  <c r="AQ38" i="2"/>
  <c r="AO38" i="2"/>
  <c r="AM38" i="2"/>
  <c r="AK38" i="2"/>
  <c r="AI38" i="2"/>
  <c r="AG38" i="2"/>
  <c r="AE38" i="2"/>
  <c r="AC38" i="2"/>
  <c r="AA38" i="2"/>
  <c r="Y38" i="2"/>
  <c r="W38" i="2"/>
  <c r="U38" i="2"/>
  <c r="S38" i="2"/>
  <c r="Q38" i="2"/>
  <c r="O38" i="2"/>
  <c r="CA36" i="2"/>
  <c r="BY36" i="2"/>
  <c r="BW36" i="2"/>
  <c r="BU36" i="2"/>
  <c r="BS36" i="2"/>
  <c r="BQ36" i="2"/>
  <c r="BO36" i="2"/>
  <c r="BM36" i="2"/>
  <c r="BK36" i="2"/>
  <c r="BI36" i="2"/>
  <c r="BG36" i="2"/>
  <c r="BE36" i="2"/>
  <c r="BC36" i="2"/>
  <c r="BA36" i="2"/>
  <c r="AY36" i="2"/>
  <c r="AW36" i="2"/>
  <c r="AU36" i="2"/>
  <c r="AS36" i="2"/>
  <c r="AQ36" i="2"/>
  <c r="AO36" i="2"/>
  <c r="AM36" i="2"/>
  <c r="AK36" i="2"/>
  <c r="AI36" i="2"/>
  <c r="AG36" i="2"/>
  <c r="AE36" i="2"/>
  <c r="AC36" i="2"/>
  <c r="AA36" i="2"/>
  <c r="Y36" i="2"/>
  <c r="W36" i="2"/>
  <c r="U36" i="2"/>
  <c r="S36" i="2"/>
  <c r="Q36" i="2"/>
  <c r="O36" i="2"/>
  <c r="M36" i="2"/>
  <c r="K36" i="2"/>
  <c r="CA34" i="2"/>
  <c r="BY34" i="2"/>
  <c r="BW34" i="2"/>
  <c r="BU34" i="2"/>
  <c r="BS34" i="2"/>
  <c r="BQ34" i="2"/>
  <c r="BO34" i="2"/>
  <c r="BM34" i="2"/>
  <c r="BK34" i="2"/>
  <c r="BI34" i="2"/>
  <c r="BG34" i="2"/>
  <c r="BE34" i="2"/>
  <c r="BC34" i="2"/>
  <c r="BA34" i="2"/>
  <c r="AY34" i="2"/>
  <c r="AW34" i="2"/>
  <c r="AU34" i="2"/>
  <c r="AS34" i="2"/>
  <c r="AQ34" i="2"/>
  <c r="AO34" i="2"/>
  <c r="AM34" i="2"/>
  <c r="AK34" i="2"/>
  <c r="AI34" i="2"/>
  <c r="AG34" i="2"/>
  <c r="AE34" i="2"/>
  <c r="AC34" i="2"/>
  <c r="AA34" i="2"/>
  <c r="Y34" i="2"/>
  <c r="W34" i="2"/>
  <c r="U34" i="2"/>
  <c r="S34" i="2"/>
  <c r="Q34" i="2"/>
  <c r="O34" i="2"/>
  <c r="BM32" i="2"/>
  <c r="BK32" i="2"/>
  <c r="BI32" i="2"/>
  <c r="BG32" i="2"/>
  <c r="BC32" i="2"/>
  <c r="BA32" i="2"/>
  <c r="AU32" i="2"/>
  <c r="AS32" i="2"/>
  <c r="AG32" i="2"/>
  <c r="AE32" i="2"/>
  <c r="AC32" i="2"/>
  <c r="AA32" i="2"/>
  <c r="W32" i="2"/>
  <c r="U32" i="2"/>
  <c r="O32" i="2"/>
  <c r="M32" i="2"/>
  <c r="CA30" i="2"/>
  <c r="BY30" i="2"/>
  <c r="BW30" i="2"/>
  <c r="BU30" i="2"/>
  <c r="BS30" i="2"/>
  <c r="BQ30" i="2"/>
  <c r="BO30" i="2"/>
  <c r="BM30" i="2"/>
  <c r="BK30" i="2"/>
  <c r="BG30" i="2"/>
  <c r="BE30" i="2"/>
  <c r="BC30" i="2"/>
  <c r="BA30" i="2"/>
  <c r="AU30" i="2"/>
  <c r="AS30" i="2"/>
  <c r="AQ30" i="2"/>
  <c r="AO30" i="2"/>
  <c r="AM30" i="2"/>
  <c r="AK30" i="2"/>
  <c r="AI30" i="2"/>
  <c r="AG30" i="2"/>
  <c r="AE30" i="2"/>
  <c r="AC30" i="2"/>
  <c r="AA30" i="2"/>
  <c r="CA28" i="2"/>
  <c r="BY28" i="2"/>
  <c r="BW28" i="2"/>
  <c r="BU28" i="2"/>
  <c r="BS28" i="2"/>
  <c r="BQ28" i="2"/>
  <c r="BO28" i="2"/>
  <c r="BM28" i="2"/>
  <c r="BK28" i="2"/>
  <c r="BI28" i="2"/>
  <c r="BG28" i="2"/>
  <c r="BE28" i="2"/>
  <c r="BC28" i="2"/>
  <c r="BA28" i="2"/>
  <c r="AY28" i="2"/>
  <c r="AW28" i="2"/>
  <c r="AU28" i="2"/>
  <c r="AS28" i="2"/>
  <c r="AQ28" i="2"/>
  <c r="AO28" i="2"/>
  <c r="AM28" i="2"/>
  <c r="AK28" i="2"/>
  <c r="AI28" i="2"/>
  <c r="AG28" i="2"/>
  <c r="AE28" i="2"/>
  <c r="AC28" i="2"/>
  <c r="AA28" i="2"/>
  <c r="Y28" i="2"/>
  <c r="W28" i="2"/>
  <c r="U28" i="2"/>
  <c r="S28" i="2"/>
  <c r="Q28" i="2"/>
  <c r="O28" i="2"/>
  <c r="M28" i="2"/>
  <c r="K28" i="2"/>
  <c r="CA26" i="2"/>
  <c r="BY26" i="2"/>
  <c r="BW26" i="2"/>
  <c r="BU26" i="2"/>
  <c r="BQ26" i="2"/>
  <c r="BO26" i="2"/>
  <c r="BI26" i="2"/>
  <c r="BG26" i="2"/>
  <c r="AU26" i="2"/>
  <c r="AS26" i="2"/>
  <c r="AQ26" i="2"/>
  <c r="AO26" i="2"/>
  <c r="AM26" i="2"/>
  <c r="AK26" i="2"/>
  <c r="AI26" i="2"/>
  <c r="AG26" i="2"/>
  <c r="AE26" i="2"/>
  <c r="AC26" i="2"/>
  <c r="AA26" i="2"/>
  <c r="Y26" i="2"/>
  <c r="W26" i="2"/>
  <c r="CA20" i="2"/>
  <c r="BY20" i="2"/>
  <c r="BW20" i="2"/>
  <c r="BU20" i="2"/>
  <c r="BS20" i="2"/>
  <c r="BQ20" i="2"/>
  <c r="BO20" i="2"/>
  <c r="BM20" i="2"/>
  <c r="BK20" i="2"/>
  <c r="BI20" i="2"/>
  <c r="CA64" i="2"/>
  <c r="BY64" i="2"/>
  <c r="BW64" i="2"/>
  <c r="BU64" i="2"/>
  <c r="BS64" i="2"/>
  <c r="BQ64" i="2"/>
  <c r="BO64" i="2"/>
  <c r="BM64" i="2"/>
  <c r="BK64" i="2"/>
  <c r="BI64" i="2"/>
  <c r="BG64" i="2"/>
  <c r="BE64" i="2"/>
  <c r="BC64" i="2"/>
  <c r="BA64" i="2"/>
  <c r="AY64" i="2"/>
  <c r="AW64" i="2"/>
  <c r="AU64" i="2"/>
  <c r="AS64" i="2"/>
  <c r="AQ64" i="2"/>
  <c r="AO64" i="2"/>
  <c r="AM64" i="2"/>
  <c r="AK64" i="2"/>
  <c r="AI64" i="2"/>
  <c r="AG64" i="2"/>
  <c r="AE64" i="2"/>
  <c r="AC64" i="2"/>
  <c r="AA64" i="2"/>
  <c r="Y64" i="2"/>
  <c r="W64" i="2"/>
  <c r="U64" i="2"/>
  <c r="S64" i="2"/>
  <c r="Q64" i="2"/>
  <c r="O64" i="2"/>
  <c r="M64" i="2"/>
  <c r="K64" i="2"/>
  <c r="AU62" i="2"/>
  <c r="AS62" i="2"/>
  <c r="AQ62" i="2"/>
  <c r="AO62" i="2"/>
  <c r="AM62" i="2"/>
  <c r="AK62" i="2"/>
  <c r="AI62" i="2"/>
  <c r="AG62" i="2"/>
  <c r="AE62" i="2"/>
  <c r="AC62" i="2"/>
  <c r="AA62" i="2"/>
  <c r="Y62" i="2"/>
  <c r="W62" i="2"/>
  <c r="U62" i="2"/>
  <c r="S62" i="2"/>
  <c r="Q62" i="2"/>
  <c r="O62" i="2"/>
  <c r="M62" i="2"/>
  <c r="K62" i="2"/>
  <c r="C75" i="3"/>
  <c r="M48" i="2"/>
  <c r="L42" i="1"/>
  <c r="M44" i="2" s="1"/>
  <c r="J36" i="1"/>
  <c r="L16" i="1"/>
  <c r="J14" i="1"/>
  <c r="J77" i="1"/>
  <c r="K18" i="2"/>
  <c r="AR30" i="1"/>
  <c r="X30" i="1"/>
  <c r="J30" i="1"/>
  <c r="BH18" i="1"/>
  <c r="AX18" i="1"/>
  <c r="AN81" i="1"/>
  <c r="AL81" i="1"/>
  <c r="AJ81" i="1"/>
  <c r="AH81" i="1"/>
  <c r="AD81" i="1"/>
  <c r="AB81" i="1"/>
  <c r="V81" i="1"/>
  <c r="T81" i="1"/>
  <c r="BB79" i="1"/>
  <c r="BC20" i="2" s="1"/>
  <c r="AZ79" i="1"/>
  <c r="BA20" i="2" s="1"/>
  <c r="AX79" i="1"/>
  <c r="AY20" i="2" s="1"/>
  <c r="AV79" i="1"/>
  <c r="AW20" i="2"/>
  <c r="AN79" i="1"/>
  <c r="AO20" i="2" s="1"/>
  <c r="AL79" i="1"/>
  <c r="AM20" i="2" s="1"/>
  <c r="AJ79" i="1"/>
  <c r="AK20" i="2" s="1"/>
  <c r="AH79" i="1"/>
  <c r="AI20" i="2"/>
  <c r="Z79" i="1"/>
  <c r="AA20" i="2" s="1"/>
  <c r="X79" i="1"/>
  <c r="Y20" i="2" s="1"/>
  <c r="V79" i="1"/>
  <c r="W20" i="2" s="1"/>
  <c r="T79" i="1"/>
  <c r="U20" i="2"/>
  <c r="N79" i="1"/>
  <c r="O20" i="2" s="1"/>
  <c r="L79" i="1"/>
  <c r="M20" i="2" s="1"/>
  <c r="J79" i="1"/>
  <c r="K20" i="2" s="1"/>
  <c r="H79" i="1"/>
  <c r="I20" i="2"/>
  <c r="BZ77" i="1"/>
  <c r="CA18" i="2" s="1"/>
  <c r="BX77" i="1"/>
  <c r="BY18" i="2" s="1"/>
  <c r="BV77" i="1"/>
  <c r="BW18" i="2" s="1"/>
  <c r="BT77" i="1"/>
  <c r="BU18" i="2"/>
  <c r="BR77" i="1"/>
  <c r="BS18" i="2" s="1"/>
  <c r="BP77" i="1"/>
  <c r="BQ18" i="2" s="1"/>
  <c r="BN77" i="1"/>
  <c r="BO18" i="2" s="1"/>
  <c r="BL77" i="1"/>
  <c r="BM18" i="2"/>
  <c r="BJ77" i="1"/>
  <c r="BK18" i="2" s="1"/>
  <c r="BH77" i="1"/>
  <c r="BI18" i="2" s="1"/>
  <c r="BF77" i="1"/>
  <c r="BG18" i="2" s="1"/>
  <c r="BD77" i="1"/>
  <c r="BE18" i="2"/>
  <c r="BB77" i="1"/>
  <c r="BC18" i="2" s="1"/>
  <c r="AZ77" i="1"/>
  <c r="BA18" i="2" s="1"/>
  <c r="AX77" i="1"/>
  <c r="AY18" i="2" s="1"/>
  <c r="AV77" i="1"/>
  <c r="AW18" i="2"/>
  <c r="AT77" i="1"/>
  <c r="AU18" i="2" s="1"/>
  <c r="AR77" i="1"/>
  <c r="AS18" i="2" s="1"/>
  <c r="AP77" i="1"/>
  <c r="AQ18" i="2" s="1"/>
  <c r="AN77" i="1"/>
  <c r="AO18" i="2"/>
  <c r="AL77" i="1"/>
  <c r="AM18" i="2" s="1"/>
  <c r="AJ77" i="1"/>
  <c r="AK18" i="2" s="1"/>
  <c r="AH77" i="1"/>
  <c r="AI18" i="2" s="1"/>
  <c r="AF77" i="1"/>
  <c r="AG18" i="2"/>
  <c r="AD77" i="1"/>
  <c r="AE18" i="2" s="1"/>
  <c r="AB77" i="1"/>
  <c r="AC18" i="2" s="1"/>
  <c r="Z77" i="1"/>
  <c r="AA18" i="2" s="1"/>
  <c r="X77" i="1"/>
  <c r="Y18" i="2"/>
  <c r="V77" i="1"/>
  <c r="W18" i="2" s="1"/>
  <c r="T77" i="1"/>
  <c r="U18" i="2" s="1"/>
  <c r="R77" i="1"/>
  <c r="S18" i="2" s="1"/>
  <c r="P77" i="1"/>
  <c r="Q18" i="2"/>
  <c r="N77" i="1"/>
  <c r="O18" i="2" s="1"/>
  <c r="L77" i="1"/>
  <c r="M18" i="2" s="1"/>
  <c r="BZ75" i="1"/>
  <c r="CA16" i="2" s="1"/>
  <c r="BX75" i="1"/>
  <c r="BY16" i="2"/>
  <c r="BV75" i="1"/>
  <c r="BW16" i="2" s="1"/>
  <c r="BT75" i="1"/>
  <c r="BU16" i="2" s="1"/>
  <c r="BR75" i="1"/>
  <c r="BS16" i="2" s="1"/>
  <c r="BP75" i="1"/>
  <c r="BQ16" i="2"/>
  <c r="BN75" i="1"/>
  <c r="BO16" i="2" s="1"/>
  <c r="BL75" i="1"/>
  <c r="BM16" i="2" s="1"/>
  <c r="BJ75" i="1"/>
  <c r="BK16" i="2" s="1"/>
  <c r="BH75" i="1"/>
  <c r="BI16" i="2"/>
  <c r="BF75" i="1"/>
  <c r="BG16" i="2" s="1"/>
  <c r="BD75" i="1"/>
  <c r="BE16" i="2" s="1"/>
  <c r="BB75" i="1"/>
  <c r="BC16" i="2" s="1"/>
  <c r="AZ75" i="1"/>
  <c r="BA16" i="2"/>
  <c r="AX75" i="1"/>
  <c r="AY16" i="2" s="1"/>
  <c r="AV75" i="1"/>
  <c r="AW16" i="2" s="1"/>
  <c r="AT75" i="1"/>
  <c r="AU16" i="2" s="1"/>
  <c r="AR75" i="1"/>
  <c r="AS16" i="2"/>
  <c r="AP75" i="1"/>
  <c r="AQ16" i="2" s="1"/>
  <c r="AN75" i="1"/>
  <c r="AO16" i="2" s="1"/>
  <c r="AL75" i="1"/>
  <c r="AM16" i="2" s="1"/>
  <c r="AJ75" i="1"/>
  <c r="AK16" i="2"/>
  <c r="AH75" i="1"/>
  <c r="AI16" i="2" s="1"/>
  <c r="AF75" i="1"/>
  <c r="AG16" i="2" s="1"/>
  <c r="AD75" i="1"/>
  <c r="AE16" i="2" s="1"/>
  <c r="AB75" i="1"/>
  <c r="AC16" i="2"/>
  <c r="Z75" i="1"/>
  <c r="AA16" i="2" s="1"/>
  <c r="X75" i="1"/>
  <c r="Y16" i="2" s="1"/>
  <c r="V75" i="1"/>
  <c r="W16" i="2" s="1"/>
  <c r="T75" i="1"/>
  <c r="U16" i="2"/>
  <c r="R75" i="1"/>
  <c r="S16" i="2" s="1"/>
  <c r="P75" i="1"/>
  <c r="Q16" i="2" s="1"/>
  <c r="N75" i="1"/>
  <c r="O16" i="2" s="1"/>
  <c r="BZ73" i="1"/>
  <c r="CA14" i="2"/>
  <c r="BX73" i="1"/>
  <c r="BY14" i="2" s="1"/>
  <c r="BV73" i="1"/>
  <c r="BW14" i="2" s="1"/>
  <c r="BT73" i="1"/>
  <c r="BU14" i="2" s="1"/>
  <c r="BR73" i="1"/>
  <c r="BS14" i="2"/>
  <c r="BP73" i="1"/>
  <c r="BQ14" i="2" s="1"/>
  <c r="BN73" i="1"/>
  <c r="BO14" i="2" s="1"/>
  <c r="BL73" i="1"/>
  <c r="BM14" i="2" s="1"/>
  <c r="BJ73" i="1"/>
  <c r="BK14" i="2"/>
  <c r="BH73" i="1"/>
  <c r="BI14" i="2" s="1"/>
  <c r="BF73" i="1"/>
  <c r="BG14" i="2" s="1"/>
  <c r="BD73" i="1"/>
  <c r="BE14" i="2" s="1"/>
  <c r="BB73" i="1"/>
  <c r="BC14" i="2"/>
  <c r="AZ73" i="1"/>
  <c r="BA14" i="2" s="1"/>
  <c r="AX73" i="1"/>
  <c r="AY14" i="2" s="1"/>
  <c r="AV73" i="1"/>
  <c r="AW14" i="2" s="1"/>
  <c r="AT73" i="1"/>
  <c r="AU14" i="2"/>
  <c r="AR73" i="1"/>
  <c r="AS14" i="2" s="1"/>
  <c r="AP73" i="1"/>
  <c r="AQ14" i="2" s="1"/>
  <c r="AN73" i="1"/>
  <c r="AO14" i="2" s="1"/>
  <c r="AL73" i="1"/>
  <c r="AM14" i="2"/>
  <c r="AJ73" i="1"/>
  <c r="AK14" i="2" s="1"/>
  <c r="AH73" i="1"/>
  <c r="AI14" i="2" s="1"/>
  <c r="AF73" i="1"/>
  <c r="AG14" i="2" s="1"/>
  <c r="AD73" i="1"/>
  <c r="AE14" i="2"/>
  <c r="AB73" i="1"/>
  <c r="AC14" i="2" s="1"/>
  <c r="Z73" i="1"/>
  <c r="AA14" i="2" s="1"/>
  <c r="X73" i="1"/>
  <c r="Y14" i="2" s="1"/>
  <c r="V73" i="1"/>
  <c r="W14" i="2"/>
  <c r="T73" i="1"/>
  <c r="U14" i="2" s="1"/>
  <c r="R73" i="1"/>
  <c r="S14" i="2" s="1"/>
  <c r="P73" i="1"/>
  <c r="Q14" i="2" s="1"/>
  <c r="N73" i="1"/>
  <c r="O14" i="2"/>
  <c r="L73" i="1"/>
  <c r="M14" i="2" s="1"/>
  <c r="J73" i="1"/>
  <c r="K14" i="2" s="1"/>
  <c r="BZ71" i="1"/>
  <c r="CA12" i="2" s="1"/>
  <c r="BX71" i="1"/>
  <c r="BY12" i="2"/>
  <c r="BV71" i="1"/>
  <c r="BW12" i="2" s="1"/>
  <c r="BT71" i="1"/>
  <c r="BU12" i="2" s="1"/>
  <c r="BR71" i="1"/>
  <c r="BS12" i="2" s="1"/>
  <c r="BP71" i="1"/>
  <c r="BQ12" i="2"/>
  <c r="BN71" i="1"/>
  <c r="BO12" i="2" s="1"/>
  <c r="BL71" i="1"/>
  <c r="BM12" i="2" s="1"/>
  <c r="BJ71" i="1"/>
  <c r="BK12" i="2" s="1"/>
  <c r="BH71" i="1"/>
  <c r="BI12" i="2"/>
  <c r="BF71" i="1"/>
  <c r="BG12" i="2" s="1"/>
  <c r="BD71" i="1"/>
  <c r="BE12" i="2" s="1"/>
  <c r="BB71" i="1"/>
  <c r="BC12" i="2" s="1"/>
  <c r="AZ71" i="1"/>
  <c r="BA12" i="2"/>
  <c r="AX71" i="1"/>
  <c r="AY12" i="2" s="1"/>
  <c r="AV71" i="1"/>
  <c r="AW12" i="2" s="1"/>
  <c r="AT71" i="1"/>
  <c r="AU12" i="2" s="1"/>
  <c r="AR71" i="1"/>
  <c r="AS12" i="2"/>
  <c r="AP71" i="1"/>
  <c r="AQ12" i="2" s="1"/>
  <c r="AN71" i="1"/>
  <c r="AO12" i="2" s="1"/>
  <c r="AL71" i="1"/>
  <c r="AM12" i="2" s="1"/>
  <c r="AJ71" i="1"/>
  <c r="AK12" i="2"/>
  <c r="AH71" i="1"/>
  <c r="AI12" i="2" s="1"/>
  <c r="AF71" i="1"/>
  <c r="AG12" i="2" s="1"/>
  <c r="AD71" i="1"/>
  <c r="AE12" i="2" s="1"/>
  <c r="AB71" i="1"/>
  <c r="AC12" i="2"/>
  <c r="Z71" i="1"/>
  <c r="AA12" i="2" s="1"/>
  <c r="X71" i="1"/>
  <c r="Y12" i="2" s="1"/>
  <c r="V71" i="1"/>
  <c r="W12" i="2" s="1"/>
  <c r="T71" i="1"/>
  <c r="U12" i="2"/>
  <c r="R71" i="1"/>
  <c r="S12" i="2" s="1"/>
  <c r="P71" i="1"/>
  <c r="Q12" i="2" s="1"/>
  <c r="N71" i="1"/>
  <c r="O12" i="2" s="1"/>
  <c r="AV44" i="1"/>
  <c r="AO46" i="2"/>
  <c r="AT44" i="1"/>
  <c r="AM46" i="2" s="1"/>
  <c r="AR44" i="1"/>
  <c r="AK46" i="2" s="1"/>
  <c r="AP44" i="1"/>
  <c r="AI46" i="2" s="1"/>
  <c r="AN44" i="1"/>
  <c r="AG46" i="2"/>
  <c r="AL44" i="1"/>
  <c r="AE46" i="2" s="1"/>
  <c r="AJ44" i="1"/>
  <c r="AC46" i="2" s="1"/>
  <c r="AH44" i="1"/>
  <c r="AA46" i="2" s="1"/>
  <c r="AF44" i="1"/>
  <c r="Y46" i="2"/>
  <c r="AD44" i="1"/>
  <c r="W46" i="2" s="1"/>
  <c r="AB44" i="1"/>
  <c r="U46" i="2" s="1"/>
  <c r="Z44" i="1"/>
  <c r="S46" i="2" s="1"/>
  <c r="X44" i="1"/>
  <c r="Q46" i="2"/>
  <c r="V44" i="1"/>
  <c r="O46" i="2" s="1"/>
  <c r="T44" i="1"/>
  <c r="M46" i="2" s="1"/>
  <c r="R44" i="1"/>
  <c r="K46" i="2" s="1"/>
  <c r="P44" i="1"/>
  <c r="I46" i="2"/>
  <c r="N44" i="1"/>
  <c r="G46" i="2"/>
  <c r="L44" i="1"/>
  <c r="E46" i="2"/>
  <c r="AV42" i="1"/>
  <c r="AW44" i="2"/>
  <c r="AT42" i="1"/>
  <c r="AU44" i="2"/>
  <c r="AR42" i="1"/>
  <c r="AS44" i="2"/>
  <c r="AP42" i="1"/>
  <c r="AQ44" i="2"/>
  <c r="AN42" i="1"/>
  <c r="AO44" i="2"/>
  <c r="AL42" i="1"/>
  <c r="AM44" i="2"/>
  <c r="AJ42" i="1"/>
  <c r="AK44" i="2"/>
  <c r="AH42" i="1"/>
  <c r="AI44" i="2"/>
  <c r="AF42" i="1"/>
  <c r="AG44" i="2"/>
  <c r="AD42" i="1"/>
  <c r="AE44" i="2"/>
  <c r="AB42" i="1"/>
  <c r="AC44" i="2"/>
  <c r="Z42" i="1"/>
  <c r="AA44" i="2"/>
  <c r="X42" i="1"/>
  <c r="Y44" i="2"/>
  <c r="V42" i="1"/>
  <c r="W44" i="2"/>
  <c r="T42" i="1"/>
  <c r="U44" i="2"/>
  <c r="R42" i="1"/>
  <c r="S44" i="2"/>
  <c r="P42" i="1"/>
  <c r="Q44" i="2"/>
  <c r="N42" i="1"/>
  <c r="O44" i="2"/>
  <c r="AP40" i="1"/>
  <c r="AN40" i="1"/>
  <c r="AL40" i="1"/>
  <c r="AJ40" i="1"/>
  <c r="AH40" i="1"/>
  <c r="AF40" i="1"/>
  <c r="AD40" i="1"/>
  <c r="Z40" i="1"/>
  <c r="X40" i="1"/>
  <c r="V40" i="1"/>
  <c r="T40" i="1"/>
  <c r="BZ38" i="1"/>
  <c r="BX38" i="1"/>
  <c r="BV38" i="1"/>
  <c r="BT38" i="1"/>
  <c r="BP38" i="1"/>
  <c r="BN38" i="1"/>
  <c r="BH38" i="1"/>
  <c r="BF38" i="1"/>
  <c r="AJ38" i="1"/>
  <c r="AH38" i="1"/>
  <c r="AF38" i="1"/>
  <c r="AD38" i="1"/>
  <c r="Z38" i="1"/>
  <c r="X38" i="1"/>
  <c r="R38" i="1"/>
  <c r="P38" i="1"/>
  <c r="BB36" i="1"/>
  <c r="AZ36" i="1"/>
  <c r="AX36" i="1"/>
  <c r="AV36" i="1"/>
  <c r="AT36" i="1"/>
  <c r="AR36" i="1"/>
  <c r="AP36" i="1"/>
  <c r="AN36" i="1"/>
  <c r="AL36" i="1"/>
  <c r="AJ36" i="1"/>
  <c r="AH36" i="1"/>
  <c r="AF36" i="1"/>
  <c r="AD36" i="1"/>
  <c r="AB36" i="1"/>
  <c r="Z36" i="1"/>
  <c r="X36" i="1"/>
  <c r="V36" i="1"/>
  <c r="T36" i="1"/>
  <c r="R36" i="1"/>
  <c r="P36" i="1"/>
  <c r="N36" i="1"/>
  <c r="L36" i="1"/>
  <c r="BT34" i="1"/>
  <c r="BN34" i="1"/>
  <c r="BD34" i="1"/>
  <c r="AX34" i="1"/>
  <c r="AR34" i="1"/>
  <c r="AL34" i="1"/>
  <c r="AF34" i="1"/>
  <c r="X34" i="1"/>
  <c r="R34" i="1"/>
  <c r="BL32" i="1"/>
  <c r="BJ32" i="1"/>
  <c r="BH32" i="1"/>
  <c r="BF32" i="1"/>
  <c r="BB32" i="1"/>
  <c r="AZ32" i="1"/>
  <c r="AT32" i="1"/>
  <c r="AR32" i="1"/>
  <c r="AF32" i="1"/>
  <c r="AD32" i="1"/>
  <c r="AB32" i="1"/>
  <c r="Z32" i="1"/>
  <c r="V32" i="1"/>
  <c r="T32" i="1"/>
  <c r="N32" i="1"/>
  <c r="L32" i="1"/>
  <c r="BZ30" i="1"/>
  <c r="BX30" i="1"/>
  <c r="BV30" i="1"/>
  <c r="BT30" i="1"/>
  <c r="BR30" i="1"/>
  <c r="BP30" i="1"/>
  <c r="BN30" i="1"/>
  <c r="BL30" i="1"/>
  <c r="BJ30" i="1"/>
  <c r="BF30" i="1"/>
  <c r="BD30" i="1"/>
  <c r="BB30" i="1"/>
  <c r="AZ30" i="1"/>
  <c r="BL26" i="1"/>
  <c r="BJ26" i="1"/>
  <c r="BH26" i="1"/>
  <c r="BF26" i="1"/>
  <c r="BB26" i="1"/>
  <c r="AZ26" i="1"/>
  <c r="AT26" i="1"/>
  <c r="AR26" i="1"/>
  <c r="AF26" i="1"/>
  <c r="AD26" i="1"/>
  <c r="AB26" i="1"/>
  <c r="Z26" i="1"/>
  <c r="V26" i="1"/>
  <c r="T26" i="1"/>
  <c r="N26" i="1"/>
  <c r="L26" i="1"/>
  <c r="BZ24" i="1"/>
  <c r="BX24" i="1"/>
  <c r="BV24" i="1"/>
  <c r="BV66" i="1" s="1"/>
  <c r="BT24" i="1"/>
  <c r="BR24" i="1"/>
  <c r="BP24" i="1"/>
  <c r="BN24" i="1"/>
  <c r="BN66" i="1" s="1"/>
  <c r="BL24" i="1"/>
  <c r="BJ24" i="1"/>
  <c r="BF24" i="1"/>
  <c r="BD24" i="1"/>
  <c r="BD66" i="1" s="1"/>
  <c r="BB24" i="1"/>
  <c r="AZ24" i="1"/>
  <c r="AT24" i="1"/>
  <c r="AR24" i="1"/>
  <c r="AR66" i="1" s="1"/>
  <c r="AP24" i="1"/>
  <c r="AN24" i="1"/>
  <c r="AL24" i="1"/>
  <c r="AJ24" i="1"/>
  <c r="AJ66" i="1" s="1"/>
  <c r="AH24" i="1"/>
  <c r="AF24" i="1"/>
  <c r="AD24" i="1"/>
  <c r="AB24" i="1"/>
  <c r="AB66" i="1" s="1"/>
  <c r="Z24" i="1"/>
  <c r="BZ22" i="1"/>
  <c r="BX22" i="1"/>
  <c r="BV22" i="1"/>
  <c r="BT22" i="1"/>
  <c r="BR22" i="1"/>
  <c r="BP22" i="1"/>
  <c r="BN22" i="1"/>
  <c r="BL22" i="1"/>
  <c r="BJ22" i="1"/>
  <c r="BH22" i="1"/>
  <c r="BF22" i="1"/>
  <c r="BD22" i="1"/>
  <c r="BB22" i="1"/>
  <c r="AZ22" i="1"/>
  <c r="AX22" i="1"/>
  <c r="AV22" i="1"/>
  <c r="AT22" i="1"/>
  <c r="AR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BZ20" i="1"/>
  <c r="BX20" i="1"/>
  <c r="BV20" i="1"/>
  <c r="BT20" i="1"/>
  <c r="BR20" i="1"/>
  <c r="BP20" i="1"/>
  <c r="BN20" i="1"/>
  <c r="BL20" i="1"/>
  <c r="BJ20" i="1"/>
  <c r="BH20" i="1"/>
  <c r="BF20" i="1"/>
  <c r="BD20" i="1"/>
  <c r="BB20" i="1"/>
  <c r="AZ20" i="1"/>
  <c r="AX20" i="1"/>
  <c r="AV20" i="1"/>
  <c r="AT20" i="1"/>
  <c r="AR20" i="1"/>
  <c r="AP20" i="1"/>
  <c r="AN20" i="1"/>
  <c r="AL20" i="1"/>
  <c r="AJ20" i="1"/>
  <c r="AH20" i="1"/>
  <c r="AF20" i="1"/>
  <c r="AD20" i="1"/>
  <c r="AB20" i="1"/>
  <c r="Z20" i="1"/>
  <c r="X20" i="1"/>
  <c r="V20" i="1"/>
  <c r="T20" i="1"/>
  <c r="R20" i="1"/>
  <c r="P20" i="1"/>
  <c r="N20" i="1"/>
  <c r="AH18" i="1"/>
  <c r="AH64" i="1" s="1"/>
  <c r="AF18" i="1"/>
  <c r="AD18" i="1"/>
  <c r="AD64" i="1" s="1"/>
  <c r="AB18" i="1"/>
  <c r="X18" i="1"/>
  <c r="X64" i="1" s="1"/>
  <c r="V18" i="1"/>
  <c r="P18" i="1"/>
  <c r="P64" i="1" s="1"/>
  <c r="N18" i="1"/>
  <c r="BZ16" i="1"/>
  <c r="BZ62" i="1" s="1"/>
  <c r="BX16" i="1"/>
  <c r="BV16" i="1"/>
  <c r="BV62" i="1" s="1"/>
  <c r="BT16" i="1"/>
  <c r="BR16" i="1"/>
  <c r="BR62" i="1" s="1"/>
  <c r="BP16" i="1"/>
  <c r="BN16" i="1"/>
  <c r="BN62" i="1" s="1"/>
  <c r="BL16" i="1"/>
  <c r="BJ16" i="1"/>
  <c r="BJ62" i="1" s="1"/>
  <c r="BH16" i="1"/>
  <c r="BF16" i="1"/>
  <c r="BF62" i="1" s="1"/>
  <c r="BD16" i="1"/>
  <c r="BB16" i="1"/>
  <c r="BB62" i="1" s="1"/>
  <c r="AZ16" i="1"/>
  <c r="AX16" i="1"/>
  <c r="AX62" i="1" s="1"/>
  <c r="AV16" i="1"/>
  <c r="AT16" i="1"/>
  <c r="AT62" i="1" s="1"/>
  <c r="AR16" i="1"/>
  <c r="AP16" i="1"/>
  <c r="AP62" i="1" s="1"/>
  <c r="AN16" i="1"/>
  <c r="AL16" i="1"/>
  <c r="AL62" i="1" s="1"/>
  <c r="AJ16" i="1"/>
  <c r="AH16" i="1"/>
  <c r="AH62" i="1" s="1"/>
  <c r="AF16" i="1"/>
  <c r="AD16" i="1"/>
  <c r="AD62" i="1" s="1"/>
  <c r="AB16" i="1"/>
  <c r="Z16" i="1"/>
  <c r="Z62" i="1" s="1"/>
  <c r="X16" i="1"/>
  <c r="V16" i="1"/>
  <c r="V62" i="1" s="1"/>
  <c r="T16" i="1"/>
  <c r="R16" i="1"/>
  <c r="R62" i="1" s="1"/>
  <c r="P16" i="1"/>
  <c r="N16" i="1"/>
  <c r="N62" i="1" s="1"/>
  <c r="BZ14" i="1"/>
  <c r="BZ60" i="1"/>
  <c r="BX14" i="1"/>
  <c r="BV14" i="1"/>
  <c r="BV60" i="1" s="1"/>
  <c r="BT14" i="1"/>
  <c r="BR14" i="1"/>
  <c r="BR60" i="1"/>
  <c r="BP14" i="1"/>
  <c r="BN14" i="1"/>
  <c r="BN60" i="1" s="1"/>
  <c r="BL14" i="1"/>
  <c r="BL60" i="1" s="1"/>
  <c r="BJ14" i="1"/>
  <c r="BJ60" i="1"/>
  <c r="BH14" i="1"/>
  <c r="BF14" i="1"/>
  <c r="BF60" i="1" s="1"/>
  <c r="BD14" i="1"/>
  <c r="BB14" i="1"/>
  <c r="BB60" i="1"/>
  <c r="AZ14" i="1"/>
  <c r="AX14" i="1"/>
  <c r="AX60" i="1" s="1"/>
  <c r="AV14" i="1"/>
  <c r="AV60" i="1" s="1"/>
  <c r="AT14" i="1"/>
  <c r="AT60" i="1"/>
  <c r="AR14" i="1"/>
  <c r="AP14" i="1"/>
  <c r="AP60" i="1" s="1"/>
  <c r="AN14" i="1"/>
  <c r="AL14" i="1"/>
  <c r="AL60" i="1"/>
  <c r="AJ14" i="1"/>
  <c r="AH14" i="1"/>
  <c r="AH60" i="1" s="1"/>
  <c r="AF14" i="1"/>
  <c r="AF60" i="1" s="1"/>
  <c r="AD14" i="1"/>
  <c r="AD60" i="1"/>
  <c r="AB14" i="1"/>
  <c r="Z14" i="1"/>
  <c r="Z60" i="1" s="1"/>
  <c r="X14" i="1"/>
  <c r="V14" i="1"/>
  <c r="V60" i="1"/>
  <c r="T14" i="1"/>
  <c r="R14" i="1"/>
  <c r="R60" i="1" s="1"/>
  <c r="P14" i="1"/>
  <c r="P60" i="1" s="1"/>
  <c r="N14" i="1"/>
  <c r="N60" i="1"/>
  <c r="L14" i="1"/>
  <c r="BZ12" i="1"/>
  <c r="BZ58" i="1" s="1"/>
  <c r="BX12" i="1"/>
  <c r="BV12" i="1"/>
  <c r="BV58" i="1" s="1"/>
  <c r="BT12" i="1"/>
  <c r="BR12" i="1"/>
  <c r="BR58" i="1" s="1"/>
  <c r="BP12" i="1"/>
  <c r="BN12" i="1"/>
  <c r="BN58" i="1" s="1"/>
  <c r="BL12" i="1"/>
  <c r="BJ12" i="1"/>
  <c r="BJ58" i="1" s="1"/>
  <c r="BH12" i="1"/>
  <c r="BF12" i="1"/>
  <c r="BF58" i="1" s="1"/>
  <c r="BD12" i="1"/>
  <c r="BB12" i="1"/>
  <c r="BB58" i="1" s="1"/>
  <c r="AZ12" i="1"/>
  <c r="AX12" i="1"/>
  <c r="AX58" i="1" s="1"/>
  <c r="AV12" i="1"/>
  <c r="AT12" i="1"/>
  <c r="AT58" i="1" s="1"/>
  <c r="AR12" i="1"/>
  <c r="AP12" i="1"/>
  <c r="AP58" i="1" s="1"/>
  <c r="AN12" i="1"/>
  <c r="AL12" i="1"/>
  <c r="AL58" i="1" s="1"/>
  <c r="AJ12" i="1"/>
  <c r="AH12" i="1"/>
  <c r="AH58" i="1" s="1"/>
  <c r="AF12" i="1"/>
  <c r="AD12" i="1"/>
  <c r="AD58" i="1" s="1"/>
  <c r="AB12" i="1"/>
  <c r="Z12" i="1"/>
  <c r="Z58" i="1" s="1"/>
  <c r="X12" i="1"/>
  <c r="V12" i="1"/>
  <c r="V58" i="1" s="1"/>
  <c r="T12" i="1"/>
  <c r="R12" i="1"/>
  <c r="R58" i="1" s="1"/>
  <c r="P12" i="1"/>
  <c r="N12" i="1"/>
  <c r="N58" i="1" s="1"/>
  <c r="L12" i="1"/>
  <c r="J12" i="1"/>
  <c r="J58" i="1" s="1"/>
  <c r="BZ66" i="1"/>
  <c r="BX66" i="1"/>
  <c r="BT66" i="1"/>
  <c r="BR66" i="1"/>
  <c r="BP66" i="1"/>
  <c r="BL66" i="1"/>
  <c r="BJ66" i="1"/>
  <c r="BF66" i="1"/>
  <c r="BB66" i="1"/>
  <c r="AZ66" i="1"/>
  <c r="AT66" i="1"/>
  <c r="AP66" i="1"/>
  <c r="AN66" i="1"/>
  <c r="AL66" i="1"/>
  <c r="AH66" i="1"/>
  <c r="AF66" i="1"/>
  <c r="AD66" i="1"/>
  <c r="Z66" i="1"/>
  <c r="BJ64" i="1"/>
  <c r="AZ64" i="1"/>
  <c r="AF64" i="1"/>
  <c r="AB64" i="1"/>
  <c r="V64" i="1"/>
  <c r="N64" i="1"/>
  <c r="BX62" i="1"/>
  <c r="BT62" i="1"/>
  <c r="BP62" i="1"/>
  <c r="BL62" i="1"/>
  <c r="BH62" i="1"/>
  <c r="BD62" i="1"/>
  <c r="AZ62" i="1"/>
  <c r="AV62" i="1"/>
  <c r="AR62" i="1"/>
  <c r="AN62" i="1"/>
  <c r="AJ62" i="1"/>
  <c r="AF62" i="1"/>
  <c r="AB62" i="1"/>
  <c r="X62" i="1"/>
  <c r="T62" i="1"/>
  <c r="P62" i="1"/>
  <c r="L62" i="1"/>
  <c r="BX60" i="1"/>
  <c r="BT60" i="1"/>
  <c r="BP60" i="1"/>
  <c r="BH60" i="1"/>
  <c r="BD60" i="1"/>
  <c r="AZ60" i="1"/>
  <c r="AR60" i="1"/>
  <c r="AN60" i="1"/>
  <c r="AJ60" i="1"/>
  <c r="AB60" i="1"/>
  <c r="X60" i="1"/>
  <c r="T60" i="1"/>
  <c r="L60" i="1"/>
  <c r="J60" i="1"/>
  <c r="BX58" i="1"/>
  <c r="BT58" i="1"/>
  <c r="BP58" i="1"/>
  <c r="BL58" i="1"/>
  <c r="BH58" i="1"/>
  <c r="BD58" i="1"/>
  <c r="AZ58" i="1"/>
  <c r="AV58" i="1"/>
  <c r="AR58" i="1"/>
  <c r="AN58" i="1"/>
  <c r="AJ58" i="1"/>
  <c r="AF58" i="1"/>
  <c r="AB58" i="1"/>
  <c r="X58" i="1"/>
  <c r="T58" i="1"/>
  <c r="P58" i="1"/>
  <c r="L58" i="1"/>
  <c r="O48" i="2"/>
  <c r="S48" i="2"/>
  <c r="W48" i="2"/>
  <c r="AA48" i="2"/>
  <c r="AE48" i="2"/>
  <c r="AI48" i="2"/>
  <c r="AM48" i="2"/>
  <c r="AQ48" i="2"/>
  <c r="AU48" i="2"/>
  <c r="AY48" i="2"/>
  <c r="BC48" i="2"/>
  <c r="BG48" i="2"/>
  <c r="G50" i="2"/>
  <c r="K50" i="2"/>
  <c r="O50" i="2"/>
  <c r="S50" i="2"/>
  <c r="W50" i="2"/>
  <c r="AA50" i="2"/>
  <c r="AE50" i="2"/>
  <c r="AI50" i="2"/>
  <c r="AM50" i="2"/>
  <c r="AQ50" i="2"/>
  <c r="AU50" i="2"/>
  <c r="AY50" i="2"/>
  <c r="BC50" i="2"/>
  <c r="BG50" i="2"/>
  <c r="Q48" i="2"/>
  <c r="U48" i="2"/>
  <c r="Y48" i="2"/>
  <c r="AC48" i="2"/>
  <c r="AG48" i="2"/>
  <c r="AK48" i="2"/>
  <c r="AO48" i="2"/>
  <c r="AS48" i="2"/>
  <c r="AW48" i="2"/>
  <c r="BA48" i="2"/>
  <c r="BE48" i="2"/>
  <c r="E50" i="2"/>
  <c r="I50" i="2"/>
  <c r="M50" i="2"/>
  <c r="Q50" i="2"/>
  <c r="U50" i="2"/>
  <c r="Y50" i="2"/>
  <c r="AC50" i="2"/>
  <c r="AG50" i="2"/>
  <c r="AK50" i="2"/>
  <c r="AO50" i="2"/>
  <c r="AS50" i="2"/>
  <c r="AW50" i="2"/>
  <c r="BA50" i="2"/>
  <c r="BE50" i="2"/>
</calcChain>
</file>

<file path=xl/sharedStrings.xml><?xml version="1.0" encoding="utf-8"?>
<sst xmlns="http://schemas.openxmlformats.org/spreadsheetml/2006/main" count="419" uniqueCount="246">
  <si>
    <t>УВЕДОМЛЕНИЕ О ПРИБЫТИИ ИНОСТРАННОГО ГРАЖДАНИНА
ИЛИ ЛИЦА БЕЗ ГРАЖДАНСТВА В МЕСТО ПРЕБЫВАНИЯ ______________________</t>
  </si>
  <si>
    <r>
      <t xml:space="preserve">Пожалуйста, заполняйте форму на русском языке, ручкой с </t>
    </r>
    <r>
      <rPr>
        <b/>
        <sz val="6"/>
        <rFont val="Arial CYR"/>
        <charset val="204"/>
      </rPr>
      <t>черными</t>
    </r>
    <r>
      <rPr>
        <sz val="6"/>
        <rFont val="Arial Cyr"/>
        <charset val="204"/>
      </rPr>
      <t xml:space="preserve"> или </t>
    </r>
    <r>
      <rPr>
        <b/>
        <sz val="6"/>
        <rFont val="Arial CYR"/>
        <charset val="204"/>
      </rPr>
      <t>темно-синими</t>
    </r>
    <r>
      <rPr>
        <sz val="6"/>
        <rFont val="Arial Cyr"/>
        <charset val="204"/>
      </rPr>
      <t xml:space="preserve"> чернилами, разборчиво,</t>
    </r>
  </si>
  <si>
    <r>
      <t>заглавными печатными</t>
    </r>
    <r>
      <rPr>
        <sz val="6"/>
        <rFont val="Arial Cyr"/>
        <charset val="204"/>
      </rPr>
      <t xml:space="preserve"> буквами и цифрами по следующим образцам:</t>
    </r>
  </si>
  <si>
    <t>А</t>
  </si>
  <si>
    <t>Б</t>
  </si>
  <si>
    <t>В</t>
  </si>
  <si>
    <t>Г</t>
  </si>
  <si>
    <t>Д</t>
  </si>
  <si>
    <t>Е</t>
  </si>
  <si>
    <t>Ё</t>
  </si>
  <si>
    <t>Ж</t>
  </si>
  <si>
    <t>З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</si>
  <si>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</si>
  <si>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</si>
  <si>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</si>
  <si>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</si>
  <si>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</si>
  <si>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</si>
  <si>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</si>
  <si>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</si>
  <si>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</si>
  <si>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</si>
  <si>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</si>
  <si>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</si>
  <si>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</si>
  <si>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</si>
  <si>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</si>
  <si>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</si>
  <si>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</si>
  <si>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</si>
  <si>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Ъ</t>
  </si>
  <si>
    <t>Ы</t>
  </si>
  <si>
    <t>Ь</t>
  </si>
  <si>
    <t>Э</t>
  </si>
  <si>
    <t>Ю</t>
  </si>
  <si>
    <t>Я</t>
  </si>
  <si>
    <t>I</t>
  </si>
  <si>
    <t>V</t>
  </si>
  <si>
    <t>X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</si>
  <si>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</si>
  <si>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</si>
  <si>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</si>
  <si>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</si>
  <si>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</si>
  <si>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</si>
  <si>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</si>
  <si>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</si>
  <si>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</si>
  <si>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</si>
  <si>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</si>
  <si>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</si>
  <si>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</si>
  <si>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</si>
  <si>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</si>
  <si>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</si>
  <si>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</si>
  <si>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</si>
  <si>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</si>
  <si>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</si>
  <si>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</si>
  <si>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Y</t>
  </si>
  <si>
    <t>Z</t>
  </si>
  <si>
    <t>1.СВЕДЕНИЯ  О ЛИЦЕ, ПОДЛЕЖАЩЕМ ПОСТАНОВКЕ НА УЧЕТ ПО МЕСТУ ПРЕБЫВАНИЯ</t>
  </si>
  <si>
    <t>Фамилия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</si>
  <si>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</si>
  <si>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Имя,
отчество</t>
  </si>
  <si>
    <t>Гражданство,
подданство</t>
  </si>
  <si>
    <t>Дата
рождения:</t>
  </si>
  <si>
    <t>число</t>
  </si>
  <si>
    <t>месяц</t>
  </si>
  <si>
    <t>год</t>
  </si>
  <si>
    <t>Пол:</t>
  </si>
  <si>
    <t>Мужской</t>
  </si>
  <si>
    <t>Женский</t>
  </si>
  <si>
    <t>Место рождения:
государство</t>
  </si>
  <si>
    <t>Город или другой
населенный пункт</t>
  </si>
  <si>
    <t>Документ, удостоверяющий личность:</t>
  </si>
  <si>
    <t>вид</t>
  </si>
  <si>
    <t>серия</t>
  </si>
  <si>
    <t>№</t>
  </si>
  <si>
    <t>Дата выдачи:
число</t>
  </si>
  <si>
    <t>Срок действия:
число</t>
  </si>
  <si>
    <t>Вид и реквизиты документа, подтверждающего право на пребывание (проживание) в Российской Федерации</t>
  </si>
  <si>
    <t>Виза</t>
  </si>
  <si>
    <t>Вид на жительство</t>
  </si>
  <si>
    <t xml:space="preserve">  Разрешение на 
  временное проживанине</t>
  </si>
  <si>
    <t>Серия</t>
  </si>
  <si>
    <t>Дата выдачи: 
число</t>
  </si>
  <si>
    <t>Цель въезда:</t>
  </si>
  <si>
    <t>служебная</t>
  </si>
  <si>
    <t>туризм</t>
  </si>
  <si>
    <t>деловая</t>
  </si>
  <si>
    <t>учеба</t>
  </si>
  <si>
    <t>работа</t>
  </si>
  <si>
    <t>частная</t>
  </si>
  <si>
    <t>транзит</t>
  </si>
  <si>
    <t>гуманитарная</t>
  </si>
  <si>
    <t>другая</t>
  </si>
  <si>
    <t>Профессия</t>
  </si>
  <si>
    <t>Дата въезда</t>
  </si>
  <si>
    <t>Срок пребывания до:</t>
  </si>
  <si>
    <t>Миграционная карта:</t>
  </si>
  <si>
    <t>Сведения
о законных
представителях</t>
  </si>
  <si>
    <t>ИНН</t>
  </si>
  <si>
    <t>Отметка о подтверждении выполнения принимающей
стороной и иностранным гражданином действий,
необходимых для его постановки на учет
по месту пребывания</t>
  </si>
  <si>
    <t>Линия отрыва</t>
  </si>
  <si>
    <t>Настоящим подтверждается, что</t>
  </si>
  <si>
    <t>Имя, 
отчество</t>
  </si>
  <si>
    <t>Гражданство, 
подданство</t>
  </si>
  <si>
    <t>Дата 
рождения:</t>
  </si>
  <si>
    <t>мужской</t>
  </si>
  <si>
    <t>женский</t>
  </si>
  <si>
    <t>в установленном порядке уведомил о прибытии в место проживания по адресу:</t>
  </si>
  <si>
    <t>Область, край, 
республика, АО</t>
  </si>
  <si>
    <t>Район</t>
  </si>
  <si>
    <t>Город или другой 
населенный пункт</t>
  </si>
  <si>
    <t>Улица</t>
  </si>
  <si>
    <t>Дом</t>
  </si>
  <si>
    <t>Корпус</t>
  </si>
  <si>
    <t>Строение</t>
  </si>
  <si>
    <t>Квартира</t>
  </si>
  <si>
    <t>ОТРЫВНАЯ ЧАСТЬ К БЛАНКУ УВЕДОМЛЕНИЯ О ПРИБЫТИИ ИНОСТРАННОГО ГРАЖДАНИНА
ИЛИ ЛИЦА БЕЗ ГРАЖДАНСТВА В МЕСТО ПРЕБЫВАНИЯ</t>
  </si>
  <si>
    <t>Заполняем при включенном Caps Lock</t>
  </si>
  <si>
    <t>Имя, отчество</t>
  </si>
  <si>
    <t>Гражданство, подданство</t>
  </si>
  <si>
    <t>пол (указать строго "м" или "ж")</t>
  </si>
  <si>
    <t>Место рождения: государство</t>
  </si>
  <si>
    <t>Город или другой населенный пункт</t>
  </si>
  <si>
    <t>Документ, удостоверяющий личность: вид</t>
  </si>
  <si>
    <t>ПАСПОРТ</t>
  </si>
  <si>
    <r>
      <t xml:space="preserve">№ </t>
    </r>
    <r>
      <rPr>
        <sz val="8"/>
        <color indexed="8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>(все числовые показатели обязательно вносятся с первым любым символом)</t>
    </r>
  </si>
  <si>
    <r>
      <t xml:space="preserve">Дата выдачи: </t>
    </r>
    <r>
      <rPr>
        <sz val="8"/>
        <color indexed="8"/>
        <rFont val="Arial"/>
        <family val="2"/>
        <charset val="204"/>
      </rPr>
      <t xml:space="preserve">(Формат дд.мм.гггг) </t>
    </r>
    <r>
      <rPr>
        <sz val="8"/>
        <color indexed="10"/>
        <rFont val="Arial"/>
        <family val="2"/>
        <charset val="204"/>
      </rPr>
      <t>(все числовые показатели обязательно вносятся с первым любым символом)</t>
    </r>
  </si>
  <si>
    <r>
      <t xml:space="preserve">Срок действия: </t>
    </r>
    <r>
      <rPr>
        <sz val="8"/>
        <color indexed="8"/>
        <rFont val="Arial"/>
        <family val="2"/>
        <charset val="204"/>
      </rPr>
      <t>(Формат дд.мм.гггг)</t>
    </r>
    <r>
      <rPr>
        <sz val="8"/>
        <color indexed="10"/>
        <rFont val="Arial"/>
        <family val="2"/>
        <charset val="204"/>
      </rPr>
      <t xml:space="preserve"> (все числовые показатели обязательно вносятся с первым любым символом)</t>
    </r>
  </si>
  <si>
    <t>Виза (отметить знаком "Х")</t>
  </si>
  <si>
    <t>Вид на жительство  (отметить знаком "Х")</t>
  </si>
  <si>
    <t>Разрешение на временное проживание  (отметить знаком "Х")</t>
  </si>
  <si>
    <t>АБВГ</t>
  </si>
  <si>
    <r>
      <t xml:space="preserve">Дата выдачи: </t>
    </r>
    <r>
      <rPr>
        <sz val="8"/>
        <color indexed="8"/>
        <rFont val="Arial"/>
        <family val="2"/>
        <charset val="204"/>
      </rPr>
      <t>(Формат дд.мм.гггг)</t>
    </r>
    <r>
      <rPr>
        <sz val="8"/>
        <color indexed="10"/>
        <rFont val="Arial"/>
        <family val="2"/>
        <charset val="204"/>
      </rPr>
      <t>(все числовые показатели обязательно вносятся с первым любым символом)</t>
    </r>
  </si>
  <si>
    <r>
      <t>Срок действия "до": (дата)</t>
    </r>
    <r>
      <rPr>
        <sz val="8"/>
        <color indexed="8"/>
        <rFont val="Arial"/>
        <family val="2"/>
        <charset val="204"/>
      </rPr>
      <t xml:space="preserve"> (Формат дд.мм.гггг)</t>
    </r>
    <r>
      <rPr>
        <sz val="8"/>
        <color indexed="10"/>
        <rFont val="Arial"/>
        <family val="2"/>
        <charset val="204"/>
      </rPr>
      <t>(все числовые показатели обязательно вносятся с первым любым символом)</t>
    </r>
  </si>
  <si>
    <t>Цель въезда: (поставить значок в одном (!) из окошек)</t>
  </si>
  <si>
    <t>Служебная (отметить знаком "Х")</t>
  </si>
  <si>
    <t>Туризм (отметить знаком "Х")</t>
  </si>
  <si>
    <t xml:space="preserve">Деловая (отметить знаком "Х") </t>
  </si>
  <si>
    <t>Учеба (отметить знаком "Х")</t>
  </si>
  <si>
    <t>Работа (отметить знаком "Х")</t>
  </si>
  <si>
    <t>Частная (отметить знаком "Х")</t>
  </si>
  <si>
    <t>Транзит (отметить знаком "Х")</t>
  </si>
  <si>
    <t>Гуманитарная (отметить знаком "Х")</t>
  </si>
  <si>
    <t>Другая (отметить знаком "Х")</t>
  </si>
  <si>
    <t>ФЫВАОЛДЖФЫВАОЛДЖФЫВАОЛДЖФЫВАОЛДЖ</t>
  </si>
  <si>
    <t>Квалификация, стаж работы по специальности</t>
  </si>
  <si>
    <r>
      <t xml:space="preserve">Дата въезда: </t>
    </r>
    <r>
      <rPr>
        <sz val="8"/>
        <color indexed="8"/>
        <rFont val="Arial"/>
        <family val="2"/>
        <charset val="204"/>
      </rPr>
      <t>(Формат дд.мм.гггг)</t>
    </r>
    <r>
      <rPr>
        <sz val="8"/>
        <color indexed="10"/>
        <rFont val="Arial"/>
        <family val="2"/>
        <charset val="204"/>
      </rPr>
      <t>(все числовые показатели обязательно вносятся с первым любым символом)</t>
    </r>
  </si>
  <si>
    <r>
      <t xml:space="preserve">Срок пребывания до: </t>
    </r>
    <r>
      <rPr>
        <sz val="8"/>
        <color indexed="8"/>
        <rFont val="Arial"/>
        <family val="2"/>
        <charset val="204"/>
      </rPr>
      <t>(Формат дд.мм.гггг)</t>
    </r>
    <r>
      <rPr>
        <sz val="8"/>
        <color indexed="10"/>
        <rFont val="Arial"/>
        <family val="2"/>
        <charset val="204"/>
      </rPr>
      <t>(все числовые показатели обязательно вносятся с первым любым символом)</t>
    </r>
  </si>
  <si>
    <r>
      <t xml:space="preserve">Миграционная карта: (серия) </t>
    </r>
    <r>
      <rPr>
        <sz val="8"/>
        <color indexed="10"/>
        <rFont val="Arial"/>
        <family val="2"/>
        <charset val="204"/>
      </rPr>
      <t>(все числовые показатели обязательно вносятся с первым любым символом)</t>
    </r>
  </si>
  <si>
    <t>.1234</t>
  </si>
  <si>
    <r>
      <t>Миграционная карта: (номер)</t>
    </r>
    <r>
      <rPr>
        <sz val="8"/>
        <color indexed="10"/>
        <rFont val="Arial"/>
        <family val="2"/>
        <charset val="204"/>
      </rPr>
      <t xml:space="preserve"> (все числовые показатели обязательно вносятся с первым любым символом)</t>
    </r>
  </si>
  <si>
    <t>Сведения о законных представителях</t>
  </si>
  <si>
    <t>Адрес пребывания регистрируемого лица:</t>
  </si>
  <si>
    <t>Область, край республика, АО</t>
  </si>
  <si>
    <t>КУРЧАТОВА</t>
  </si>
  <si>
    <r>
      <t xml:space="preserve">Дом </t>
    </r>
    <r>
      <rPr>
        <sz val="8"/>
        <color indexed="10"/>
        <rFont val="Arial"/>
        <family val="2"/>
        <charset val="204"/>
      </rPr>
      <t xml:space="preserve"> (все числовые показатели обязательно вносятся с первым любым символом)</t>
    </r>
  </si>
  <si>
    <r>
      <t xml:space="preserve">Корпус </t>
    </r>
    <r>
      <rPr>
        <sz val="8"/>
        <color indexed="10"/>
        <rFont val="Arial"/>
        <family val="2"/>
        <charset val="204"/>
      </rPr>
      <t xml:space="preserve"> (все числовые показатели обязательно вносятся с первым любым символом)</t>
    </r>
  </si>
  <si>
    <t>.5678</t>
  </si>
  <si>
    <r>
      <t xml:space="preserve">Строение </t>
    </r>
    <r>
      <rPr>
        <sz val="8"/>
        <color indexed="10"/>
        <rFont val="Arial"/>
        <family val="2"/>
        <charset val="204"/>
      </rPr>
      <t xml:space="preserve"> (все числовые показатели обязательно вносятся с первым любым символом)</t>
    </r>
  </si>
  <si>
    <t>.9012</t>
  </si>
  <si>
    <r>
      <t xml:space="preserve">Квартира </t>
    </r>
    <r>
      <rPr>
        <sz val="8"/>
        <color indexed="10"/>
        <rFont val="Arial"/>
        <family val="2"/>
        <charset val="204"/>
      </rPr>
      <t xml:space="preserve"> (все числовые показатели обязательно вносятся с первым любым символом)</t>
    </r>
  </si>
  <si>
    <t>.3456</t>
  </si>
  <si>
    <t>Телефон</t>
  </si>
  <si>
    <r>
      <t xml:space="preserve">Срок пребывания до  </t>
    </r>
    <r>
      <rPr>
        <sz val="8"/>
        <color indexed="8"/>
        <rFont val="Arial"/>
        <family val="2"/>
        <charset val="204"/>
      </rPr>
      <t>(Формат дд.мм.гггг)</t>
    </r>
    <r>
      <rPr>
        <sz val="8"/>
        <color indexed="10"/>
        <rFont val="Arial"/>
        <family val="2"/>
        <charset val="204"/>
      </rPr>
      <t>(все числовые показатели обязательно вносятся с первым любым символом)</t>
    </r>
  </si>
  <si>
    <t>Для принимающей стороны - орагнизации заполняется ответственным лицом</t>
  </si>
  <si>
    <t>Сведения о принимающей стороне</t>
  </si>
  <si>
    <t>Организация (отметить знаком "Х")</t>
  </si>
  <si>
    <t>Физ.лицо (отметить знаком "Х")</t>
  </si>
  <si>
    <t>Имя,отчество</t>
  </si>
  <si>
    <r>
      <t>Дата рождения:</t>
    </r>
    <r>
      <rPr>
        <sz val="8"/>
        <rFont val="Arial Cyr"/>
        <charset val="204"/>
      </rPr>
      <t>(Формат дд.мм.гггг)</t>
    </r>
    <r>
      <rPr>
        <sz val="8"/>
        <color indexed="10"/>
        <rFont val="Arial Cyr"/>
        <charset val="204"/>
      </rPr>
      <t>(все числовые показатели обязательно вносятся с первым любым символом)</t>
    </r>
  </si>
  <si>
    <r>
      <t xml:space="preserve">серия </t>
    </r>
    <r>
      <rPr>
        <sz val="8"/>
        <color indexed="10"/>
        <rFont val="Arial Cyr"/>
        <charset val="204"/>
      </rPr>
      <t>(Формат XXXX) (все числовые показатели обязательно вносятся с первым любым символом)</t>
    </r>
  </si>
  <si>
    <r>
      <t xml:space="preserve">№  </t>
    </r>
    <r>
      <rPr>
        <sz val="8"/>
        <color indexed="10"/>
        <rFont val="Arial Cyr"/>
        <charset val="204"/>
      </rPr>
      <t>(все числовые показатели обязательно вносятся с первым любым символом)</t>
    </r>
  </si>
  <si>
    <r>
      <t>Дата выдачи:</t>
    </r>
    <r>
      <rPr>
        <sz val="8"/>
        <rFont val="Arial Cyr"/>
        <charset val="204"/>
      </rPr>
      <t xml:space="preserve"> (Формат дд.мм.гггг)</t>
    </r>
  </si>
  <si>
    <r>
      <t xml:space="preserve">Срок действия: </t>
    </r>
    <r>
      <rPr>
        <sz val="8"/>
        <rFont val="Arial Cyr"/>
        <charset val="204"/>
      </rPr>
      <t>(Формат дд.мм.гггг)</t>
    </r>
  </si>
  <si>
    <t>КРИШНАХАРИХАРИКРИШНА</t>
  </si>
  <si>
    <t>Фактический адрес организации</t>
  </si>
  <si>
    <t>АХМЕТОВ</t>
  </si>
  <si>
    <t>АРЛАЗОРИНОГРИН БЕГИДЖОНОВИЧ</t>
  </si>
  <si>
    <t>ТАДЖИКИСТАН</t>
  </si>
  <si>
    <r>
      <t xml:space="preserve">Дата рождения: число  </t>
    </r>
    <r>
      <rPr>
        <sz val="8"/>
        <color indexed="8"/>
        <rFont val="Arial"/>
        <family val="2"/>
        <charset val="204"/>
      </rPr>
      <t>(Формат дд.мм.гггг)</t>
    </r>
    <r>
      <rPr>
        <sz val="8"/>
        <color indexed="10"/>
        <rFont val="Arial"/>
        <family val="2"/>
        <charset val="204"/>
      </rPr>
      <t>(все числовые показатели обязательно вносятся с первым любым символом)</t>
    </r>
  </si>
  <si>
    <t>АЧКУДУК ТРИ КОЛОДЦА</t>
  </si>
  <si>
    <t>КОКО</t>
  </si>
  <si>
    <t>Документ, удостоверяющий личность</t>
  </si>
  <si>
    <t>ООО "ВЕСЕЛАЯ ФЕРМА"</t>
  </si>
  <si>
    <t>КОЗЕЛЬСКИЙ РАЙОН</t>
  </si>
  <si>
    <t>КРАСНОЯРСКИЙ КРАЙ</t>
  </si>
  <si>
    <t>СЕЛО МАЛОЕ ГАДЮКИНО</t>
  </si>
  <si>
    <t>ХОЗЯИН</t>
  </si>
  <si>
    <t>ИВАН ИВАНОВИЧ</t>
  </si>
  <si>
    <t>ВЕСЕЛЫЙ</t>
  </si>
  <si>
    <t>БОЛЬШИЕ ХОМЯКИ</t>
  </si>
  <si>
    <t>Оборотная сторона</t>
  </si>
  <si>
    <r>
      <t xml:space="preserve">Пожалуйста, заполняйте форму на русском языке, ручкой с </t>
    </r>
    <r>
      <rPr>
        <b/>
        <sz val="6"/>
        <rFont val="Arial Cyr"/>
        <family val="2"/>
        <charset val="204"/>
      </rPr>
      <t>черными</t>
    </r>
    <r>
      <rPr>
        <sz val="6"/>
        <rFont val="Arial CYR"/>
        <family val="2"/>
        <charset val="204"/>
      </rPr>
      <t xml:space="preserve"> или </t>
    </r>
    <r>
      <rPr>
        <b/>
        <sz val="6"/>
        <rFont val="Arial Cyr"/>
        <family val="2"/>
        <charset val="204"/>
      </rPr>
      <t>темно-синими</t>
    </r>
    <r>
      <rPr>
        <sz val="6"/>
        <rFont val="Arial CYR"/>
        <family val="2"/>
        <charset val="204"/>
      </rPr>
      <t xml:space="preserve"> чернилами, разборчиво,</t>
    </r>
  </si>
  <si>
    <r>
      <t>заглавными печатными</t>
    </r>
    <r>
      <rPr>
        <sz val="6"/>
        <rFont val="Arial CYR"/>
        <family val="2"/>
        <charset val="204"/>
      </rPr>
      <t xml:space="preserve"> буквами и цифрами по следующим образцам:</t>
    </r>
  </si>
  <si>
    <t>2. СВЕДЕНИЯ ОМЕСТЕ ПРЕБЫВАНИЯ</t>
  </si>
  <si>
    <t>Тел.</t>
  </si>
  <si>
    <t>3. СВЕДЕНИЯ О ПРИНИМАЮЩЕЙ СТОРОНЕ</t>
  </si>
  <si>
    <t>Организация</t>
  </si>
  <si>
    <t>Физ. лицо</t>
  </si>
  <si>
    <t>Дата рождения:
число</t>
  </si>
  <si>
    <t>Срок действия: 
число</t>
  </si>
  <si>
    <t>Наименование 
организации</t>
  </si>
  <si>
    <t>Факт. адрес</t>
  </si>
  <si>
    <t>ДОСТОВЕРНОСТЬ ПРЕДСТАВЛЕННЫХ СВЕДЕНИЙ,
А ТАКЖЕ СОГЛАСИЕ НА ВРЕМЕННОЕ НАХОЖДЕНИЕ
У МЕНЯ ПОДТВЕРЖДАЮ:</t>
  </si>
  <si>
    <t>Подпись</t>
  </si>
  <si>
    <t>Печать организации</t>
  </si>
  <si>
    <t>Для принимающей стороны</t>
  </si>
  <si>
    <t>Дата убытия иностранного гражданина</t>
  </si>
  <si>
    <t>Подпись принимающей стороны</t>
  </si>
  <si>
    <t>273-81-511</t>
  </si>
  <si>
    <t>243-76-011</t>
  </si>
  <si>
    <t>СВЕДЕНИЯ О ЛИЦЕ, ПОДЛЕЖАЩЕМ ПОСТАНОВКЕ НА УЧЕТ ПО МЕСТУ ПРЕБЫВАНИЯ</t>
  </si>
  <si>
    <t>Для принимающей стороны - организации заполняется ответственным лицом</t>
  </si>
  <si>
    <t>Адрес прежнего места пребывания в Российской Федерации</t>
  </si>
  <si>
    <t>Адрес прежнего</t>
  </si>
  <si>
    <t>места</t>
  </si>
  <si>
    <t>пребывания</t>
  </si>
  <si>
    <t>В Российской</t>
  </si>
  <si>
    <t>Федерации</t>
  </si>
  <si>
    <t>длина строки</t>
  </si>
  <si>
    <t>249068,Сывтыкварская область,деревня Слобода,д.88,кв 97111</t>
  </si>
  <si>
    <t>Наименование организации</t>
  </si>
  <si>
    <r>
      <t xml:space="preserve">ИНН  </t>
    </r>
    <r>
      <rPr>
        <sz val="8"/>
        <color indexed="10"/>
        <rFont val="Arial"/>
        <family val="2"/>
        <charset val="204"/>
      </rPr>
      <t>(все числовые показатели обязательно вносятся с первым любым символом)</t>
    </r>
  </si>
  <si>
    <t>э1234567890</t>
  </si>
  <si>
    <t>э12.12.1969</t>
  </si>
  <si>
    <t>э13.03.2010</t>
  </si>
  <si>
    <t>э987654321</t>
  </si>
  <si>
    <t>э12.04.1978</t>
  </si>
  <si>
    <t>э18.06.1932</t>
  </si>
  <si>
    <t>э23</t>
  </si>
  <si>
    <t>э12/34/5678</t>
  </si>
  <si>
    <t>э98.76.5432</t>
  </si>
  <si>
    <t>э1234</t>
  </si>
  <si>
    <t>э123456789</t>
  </si>
  <si>
    <t>э12.34.5678</t>
  </si>
  <si>
    <t>э15.03.1939</t>
  </si>
  <si>
    <t>э4501</t>
  </si>
  <si>
    <t>э13.03.1991</t>
  </si>
  <si>
    <t>э23.03.1991</t>
  </si>
  <si>
    <t>э987654321008</t>
  </si>
  <si>
    <t>э08/02/1980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</si>
</sst>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6"/>
      <name val="Arial CYR"/>
      <family val="2"/>
      <charset val="204"/>
    </font>
    <font>
      <b/>
      <sz val="7"/>
      <name val="Arial Cyr"/>
      <charset val="204"/>
    </font>
    <font>
      <b/>
      <sz val="10"/>
      <name val="Arial Cyr"/>
      <family val="2"/>
      <charset val="204"/>
    </font>
    <font>
      <sz val="6"/>
      <name val="Arial Cyr"/>
      <charset val="204"/>
    </font>
    <font>
      <b/>
      <sz val="6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7"/>
      <name val="Arial CYR"/>
      <family val="2"/>
      <charset val="204"/>
    </font>
    <font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8"/>
      <color indexed="8"/>
      <name val="Arial"/>
      <family val="2"/>
      <charset val="204"/>
    </font>
    <font>
      <b/>
      <sz val="6"/>
      <name val="Arial Cyr"/>
      <family val="2"/>
      <charset val="204"/>
    </font>
    <font>
      <sz val="7"/>
      <name val="Arial CYR"/>
      <family val="2"/>
      <charset val="204"/>
    </font>
    <font>
      <sz val="8"/>
      <color indexed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5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49" fontId="0" fillId="2" borderId="0" xfId="0" applyNumberFormat="1" applyFill="1" applyBorder="1"/>
    <xf numFmtId="49" fontId="5" fillId="2" borderId="0" xfId="0" applyNumberFormat="1" applyFont="1" applyFill="1" applyBorder="1"/>
    <xf numFmtId="49" fontId="6" fillId="3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/>
    <xf numFmtId="0" fontId="0" fillId="2" borderId="0" xfId="0" applyNumberFormat="1" applyFill="1" applyBorder="1"/>
    <xf numFmtId="0" fontId="6" fillId="3" borderId="1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/>
    </xf>
    <xf numFmtId="49" fontId="4" fillId="2" borderId="0" xfId="0" applyNumberFormat="1" applyFont="1" applyFill="1" applyBorder="1"/>
    <xf numFmtId="0" fontId="4" fillId="2" borderId="0" xfId="0" applyNumberFormat="1" applyFont="1" applyFill="1" applyBorder="1"/>
    <xf numFmtId="0" fontId="4" fillId="2" borderId="0" xfId="0" applyNumberFormat="1" applyFont="1" applyFill="1" applyBorder="1" applyProtection="1"/>
    <xf numFmtId="0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/>
    <xf numFmtId="0" fontId="4" fillId="2" borderId="3" xfId="0" applyNumberFormat="1" applyFont="1" applyFill="1" applyBorder="1"/>
    <xf numFmtId="0" fontId="4" fillId="2" borderId="0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right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14" fontId="20" fillId="0" borderId="4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0" fillId="0" borderId="4" xfId="0" applyFont="1" applyBorder="1" applyAlignment="1">
      <alignment vertical="center"/>
    </xf>
    <xf numFmtId="0" fontId="11" fillId="0" borderId="4" xfId="0" applyFont="1" applyBorder="1"/>
    <xf numFmtId="0" fontId="0" fillId="0" borderId="4" xfId="0" applyBorder="1"/>
    <xf numFmtId="0" fontId="20" fillId="0" borderId="4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14" fontId="20" fillId="0" borderId="4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0" fillId="0" borderId="12" xfId="0" applyFont="1" applyBorder="1" applyAlignment="1">
      <alignment vertical="center" wrapText="1"/>
    </xf>
    <xf numFmtId="0" fontId="20" fillId="0" borderId="8" xfId="0" applyFont="1" applyBorder="1" applyAlignment="1">
      <alignment horizontal="left" vertical="center" wrapText="1"/>
    </xf>
    <xf numFmtId="49" fontId="20" fillId="0" borderId="8" xfId="0" applyNumberFormat="1" applyFont="1" applyBorder="1" applyAlignment="1">
      <alignment horizontal="left" vertical="center" wrapText="1"/>
    </xf>
    <xf numFmtId="14" fontId="20" fillId="0" borderId="8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left"/>
    </xf>
    <xf numFmtId="49" fontId="14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/>
    <xf numFmtId="49" fontId="14" fillId="2" borderId="0" xfId="0" applyNumberFormat="1" applyFont="1" applyFill="1" applyBorder="1"/>
    <xf numFmtId="49" fontId="1" fillId="2" borderId="0" xfId="0" applyNumberFormat="1" applyFont="1" applyFill="1" applyBorder="1" applyProtection="1"/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Protection="1"/>
    <xf numFmtId="0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Protection="1">
      <protection locked="0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/>
    <xf numFmtId="49" fontId="1" fillId="2" borderId="3" xfId="0" applyNumberFormat="1" applyFont="1" applyFill="1" applyBorder="1" applyAlignment="1">
      <alignment vertical="top"/>
    </xf>
    <xf numFmtId="0" fontId="1" fillId="2" borderId="2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vertical="top"/>
    </xf>
    <xf numFmtId="0" fontId="0" fillId="2" borderId="0" xfId="0" applyFill="1" applyBorder="1" applyAlignment="1"/>
    <xf numFmtId="0" fontId="0" fillId="2" borderId="0" xfId="0" applyFill="1" applyBorder="1"/>
    <xf numFmtId="49" fontId="1" fillId="2" borderId="0" xfId="0" applyNumberFormat="1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vertical="top" wrapText="1"/>
    </xf>
    <xf numFmtId="49" fontId="3" fillId="2" borderId="13" xfId="0" applyNumberFormat="1" applyFont="1" applyFill="1" applyBorder="1" applyAlignment="1">
      <alignment horizontal="center"/>
    </xf>
    <xf numFmtId="49" fontId="0" fillId="2" borderId="14" xfId="0" applyNumberFormat="1" applyFill="1" applyBorder="1"/>
    <xf numFmtId="49" fontId="0" fillId="2" borderId="13" xfId="0" applyNumberFormat="1" applyFill="1" applyBorder="1"/>
    <xf numFmtId="49" fontId="4" fillId="2" borderId="13" xfId="0" applyNumberFormat="1" applyFont="1" applyFill="1" applyBorder="1"/>
    <xf numFmtId="49" fontId="4" fillId="2" borderId="14" xfId="0" applyNumberFormat="1" applyFont="1" applyFill="1" applyBorder="1"/>
    <xf numFmtId="49" fontId="4" fillId="2" borderId="15" xfId="0" applyNumberFormat="1" applyFont="1" applyFill="1" applyBorder="1"/>
    <xf numFmtId="49" fontId="4" fillId="2" borderId="16" xfId="0" applyNumberFormat="1" applyFont="1" applyFill="1" applyBorder="1"/>
    <xf numFmtId="49" fontId="0" fillId="2" borderId="17" xfId="0" applyNumberFormat="1" applyFill="1" applyBorder="1"/>
    <xf numFmtId="49" fontId="0" fillId="2" borderId="18" xfId="0" applyNumberFormat="1" applyFill="1" applyBorder="1"/>
    <xf numFmtId="0" fontId="0" fillId="2" borderId="18" xfId="0" applyNumberFormat="1" applyFill="1" applyBorder="1"/>
    <xf numFmtId="0" fontId="3" fillId="2" borderId="18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/>
    <xf numFmtId="0" fontId="1" fillId="2" borderId="20" xfId="0" applyNumberFormat="1" applyFont="1" applyFill="1" applyBorder="1" applyAlignment="1"/>
    <xf numFmtId="0" fontId="1" fillId="2" borderId="21" xfId="0" applyNumberFormat="1" applyFont="1" applyFill="1" applyBorder="1" applyAlignment="1"/>
    <xf numFmtId="0" fontId="1" fillId="2" borderId="22" xfId="0" applyNumberFormat="1" applyFont="1" applyFill="1" applyBorder="1" applyAlignment="1"/>
    <xf numFmtId="49" fontId="1" fillId="2" borderId="14" xfId="0" applyNumberFormat="1" applyFont="1" applyFill="1" applyBorder="1"/>
    <xf numFmtId="49" fontId="1" fillId="2" borderId="13" xfId="0" applyNumberFormat="1" applyFont="1" applyFill="1" applyBorder="1"/>
    <xf numFmtId="0" fontId="1" fillId="2" borderId="13" xfId="0" applyNumberFormat="1" applyFont="1" applyFill="1" applyBorder="1"/>
    <xf numFmtId="0" fontId="1" fillId="2" borderId="14" xfId="0" applyNumberFormat="1" applyFont="1" applyFill="1" applyBorder="1"/>
    <xf numFmtId="49" fontId="1" fillId="2" borderId="15" xfId="0" applyNumberFormat="1" applyFont="1" applyFill="1" applyBorder="1"/>
    <xf numFmtId="49" fontId="1" fillId="2" borderId="16" xfId="0" applyNumberFormat="1" applyFont="1" applyFill="1" applyBorder="1"/>
    <xf numFmtId="49" fontId="8" fillId="2" borderId="14" xfId="0" applyNumberFormat="1" applyFont="1" applyFill="1" applyBorder="1" applyAlignment="1">
      <alignment vertical="top" wrapText="1"/>
    </xf>
    <xf numFmtId="49" fontId="8" fillId="2" borderId="18" xfId="0" applyNumberFormat="1" applyFont="1" applyFill="1" applyBorder="1" applyAlignment="1">
      <alignment vertical="top" wrapText="1"/>
    </xf>
    <xf numFmtId="49" fontId="8" fillId="2" borderId="19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right"/>
    </xf>
    <xf numFmtId="0" fontId="4" fillId="2" borderId="23" xfId="0" applyNumberFormat="1" applyFont="1" applyFill="1" applyBorder="1" applyAlignment="1">
      <alignment horizontal="right"/>
    </xf>
    <xf numFmtId="0" fontId="8" fillId="2" borderId="18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right"/>
    </xf>
    <xf numFmtId="0" fontId="4" fillId="2" borderId="23" xfId="0" applyNumberFormat="1" applyFont="1" applyFill="1" applyBorder="1" applyAlignment="1" applyProtection="1">
      <alignment horizontal="right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 wrapText="1" shrinkToFit="1"/>
    </xf>
    <xf numFmtId="0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23" xfId="0" applyNumberFormat="1" applyFont="1" applyFill="1" applyBorder="1" applyAlignment="1" applyProtection="1">
      <alignment horizontal="right"/>
      <protection locked="0"/>
    </xf>
    <xf numFmtId="0" fontId="6" fillId="3" borderId="24" xfId="0" applyNumberFormat="1" applyFont="1" applyFill="1" applyBorder="1" applyAlignment="1">
      <alignment horizontal="center" vertical="center"/>
    </xf>
    <xf numFmtId="0" fontId="6" fillId="3" borderId="25" xfId="0" applyNumberFormat="1" applyFont="1" applyFill="1" applyBorder="1" applyAlignment="1">
      <alignment horizontal="center" vertical="center"/>
    </xf>
    <xf numFmtId="0" fontId="6" fillId="3" borderId="26" xfId="0" applyNumberFormat="1" applyFont="1" applyFill="1" applyBorder="1" applyAlignment="1">
      <alignment horizontal="center" vertical="center"/>
    </xf>
    <xf numFmtId="0" fontId="6" fillId="3" borderId="27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6" fillId="3" borderId="23" xfId="0" applyNumberFormat="1" applyFont="1" applyFill="1" applyBorder="1" applyAlignment="1">
      <alignment horizontal="center" vertical="center"/>
    </xf>
    <xf numFmtId="0" fontId="6" fillId="3" borderId="28" xfId="0" applyNumberFormat="1" applyFont="1" applyFill="1" applyBorder="1" applyAlignment="1">
      <alignment horizontal="center" vertical="center"/>
    </xf>
    <xf numFmtId="0" fontId="6" fillId="3" borderId="29" xfId="0" applyNumberFormat="1" applyFont="1" applyFill="1" applyBorder="1" applyAlignment="1">
      <alignment horizontal="center" vertical="center"/>
    </xf>
    <xf numFmtId="0" fontId="6" fillId="3" borderId="3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23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right" vertical="center" wrapText="1"/>
    </xf>
    <xf numFmtId="49" fontId="1" fillId="2" borderId="20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 vertical="center" wrapText="1" shrinkToFit="1"/>
    </xf>
    <xf numFmtId="0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right"/>
    </xf>
    <xf numFmtId="49" fontId="1" fillId="2" borderId="23" xfId="0" applyNumberFormat="1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right"/>
    </xf>
    <xf numFmtId="49" fontId="8" fillId="2" borderId="13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1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right"/>
    </xf>
    <xf numFmtId="0" fontId="1" fillId="2" borderId="23" xfId="0" applyNumberFormat="1" applyFont="1" applyFill="1" applyBorder="1" applyAlignment="1" applyProtection="1">
      <alignment horizontal="right"/>
    </xf>
    <xf numFmtId="0" fontId="14" fillId="2" borderId="13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right"/>
    </xf>
    <xf numFmtId="0" fontId="1" fillId="2" borderId="23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0" xfId="0" applyNumberFormat="1" applyFont="1" applyFill="1" applyBorder="1" applyAlignment="1">
      <alignment horizontal="left" vertical="center" wrapText="1" shrinkToFit="1"/>
    </xf>
    <xf numFmtId="49" fontId="1" fillId="2" borderId="23" xfId="0" applyNumberFormat="1" applyFont="1" applyFill="1" applyBorder="1" applyAlignment="1">
      <alignment horizontal="left" vertical="center" wrapText="1" shrinkToFit="1"/>
    </xf>
    <xf numFmtId="49" fontId="1" fillId="2" borderId="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right" vertical="center" wrapText="1"/>
    </xf>
    <xf numFmtId="49" fontId="1" fillId="2" borderId="23" xfId="0" applyNumberFormat="1" applyFont="1" applyFill="1" applyBorder="1" applyAlignment="1">
      <alignment horizontal="right" vertical="center" wrapText="1"/>
    </xf>
    <xf numFmtId="49" fontId="6" fillId="3" borderId="24" xfId="0" applyNumberFormat="1" applyFont="1" applyFill="1" applyBorder="1" applyAlignment="1">
      <alignment horizontal="center" vertical="center"/>
    </xf>
    <xf numFmtId="49" fontId="6" fillId="3" borderId="25" xfId="0" applyNumberFormat="1" applyFont="1" applyFill="1" applyBorder="1" applyAlignment="1">
      <alignment horizontal="center" vertical="center"/>
    </xf>
    <xf numFmtId="49" fontId="6" fillId="3" borderId="26" xfId="0" applyNumberFormat="1" applyFont="1" applyFill="1" applyBorder="1" applyAlignment="1">
      <alignment horizontal="center" vertical="center"/>
    </xf>
    <xf numFmtId="49" fontId="6" fillId="3" borderId="27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49" fontId="6" fillId="3" borderId="23" xfId="0" applyNumberFormat="1" applyFont="1" applyFill="1" applyBorder="1" applyAlignment="1">
      <alignment horizontal="center" vertical="center"/>
    </xf>
    <xf numFmtId="49" fontId="6" fillId="3" borderId="28" xfId="0" applyNumberFormat="1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5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left" vertical="top" wrapText="1"/>
    </xf>
    <xf numFmtId="49" fontId="8" fillId="2" borderId="18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right"/>
    </xf>
    <xf numFmtId="49" fontId="1" fillId="2" borderId="23" xfId="0" applyNumberFormat="1" applyFont="1" applyFill="1" applyBorder="1" applyAlignment="1" applyProtection="1">
      <alignment horizontal="right"/>
    </xf>
    <xf numFmtId="0" fontId="14" fillId="2" borderId="0" xfId="0" applyNumberFormat="1" applyFont="1" applyFill="1" applyBorder="1" applyAlignment="1">
      <alignment horizontal="left" vertical="justify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32" xfId="0" applyFont="1" applyBorder="1" applyAlignment="1">
      <alignment horizontal="center" vertical="center" textRotation="90" wrapText="1"/>
    </xf>
    <xf numFmtId="0" fontId="20" fillId="0" borderId="33" xfId="0" applyFont="1" applyBorder="1" applyAlignment="1">
      <alignment horizontal="center" vertical="center" textRotation="90" wrapText="1"/>
    </xf>
    <xf numFmtId="0" fontId="20" fillId="0" borderId="34" xfId="0" applyFont="1" applyBorder="1" applyAlignment="1">
      <alignment horizontal="center" vertical="center" textRotation="90" wrapText="1"/>
    </xf>
    <xf numFmtId="0" fontId="20" fillId="0" borderId="35" xfId="0" applyFont="1" applyBorder="1" applyAlignment="1">
      <alignment horizontal="center" vertical="center" textRotation="90" wrapText="1"/>
    </xf>
    <xf numFmtId="0" fontId="20" fillId="0" borderId="36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3"/>
  <sheetViews>
    <sheetView topLeftCell="A7" workbookViewId="0">
      <selection activeCell="AH46" sqref="L46:AH46"/>
    </sheetView>
  </sheetViews>
  <sheetFormatPr defaultRowHeight="15" x14ac:dyDescent="0.25"/>
  <cols>
    <col min="1" max="1" width="1.85546875" customWidth="1"/>
    <col min="2" max="2" width="0.5703125" customWidth="1"/>
    <col min="3" max="3" width="0.7109375" customWidth="1"/>
    <col min="4" max="4" width="1.85546875" customWidth="1"/>
    <col min="5" max="5" width="0.5703125" customWidth="1"/>
    <col min="6" max="6" width="1.85546875" customWidth="1"/>
    <col min="7" max="7" width="0.5703125" customWidth="1"/>
    <col min="8" max="8" width="1.85546875" customWidth="1"/>
    <col min="9" max="9" width="0.5703125" customWidth="1"/>
    <col min="10" max="10" width="1.85546875" customWidth="1"/>
    <col min="11" max="11" width="0.5703125" customWidth="1"/>
    <col min="12" max="12" width="1.85546875" customWidth="1"/>
    <col min="13" max="13" width="0.5703125" customWidth="1"/>
    <col min="14" max="14" width="1.85546875" customWidth="1"/>
    <col min="15" max="15" width="0.5703125" customWidth="1"/>
    <col min="16" max="16" width="1.85546875" customWidth="1"/>
    <col min="17" max="17" width="0.5703125" customWidth="1"/>
    <col min="18" max="18" width="1.85546875" customWidth="1"/>
    <col min="19" max="19" width="0.5703125" customWidth="1"/>
    <col min="20" max="20" width="1.85546875" customWidth="1"/>
    <col min="21" max="21" width="0.5703125" customWidth="1"/>
    <col min="22" max="22" width="1.85546875" customWidth="1"/>
    <col min="23" max="23" width="0.5703125" customWidth="1"/>
    <col min="24" max="24" width="1.85546875" customWidth="1"/>
    <col min="25" max="25" width="0.5703125" customWidth="1"/>
    <col min="26" max="26" width="1.85546875" customWidth="1"/>
    <col min="27" max="27" width="0.5703125" customWidth="1"/>
    <col min="28" max="28" width="1.85546875" customWidth="1"/>
    <col min="29" max="29" width="0.5703125" customWidth="1"/>
    <col min="30" max="30" width="1.85546875" customWidth="1"/>
    <col min="31" max="31" width="0.5703125" customWidth="1"/>
    <col min="32" max="32" width="1.85546875" customWidth="1"/>
    <col min="33" max="33" width="0.5703125" customWidth="1"/>
    <col min="34" max="34" width="1.85546875" customWidth="1"/>
    <col min="35" max="35" width="0.5703125" customWidth="1"/>
    <col min="36" max="36" width="1.85546875" customWidth="1"/>
    <col min="37" max="37" width="0.5703125" customWidth="1"/>
    <col min="38" max="38" width="1.85546875" customWidth="1"/>
    <col min="39" max="39" width="0.5703125" customWidth="1"/>
    <col min="40" max="40" width="1.85546875" customWidth="1"/>
    <col min="41" max="41" width="0.5703125" customWidth="1"/>
    <col min="42" max="42" width="1.85546875" customWidth="1"/>
    <col min="43" max="43" width="0.5703125" customWidth="1"/>
    <col min="44" max="44" width="1.85546875" customWidth="1"/>
    <col min="45" max="45" width="0.5703125" customWidth="1"/>
    <col min="46" max="46" width="1.85546875" customWidth="1"/>
    <col min="47" max="47" width="0.5703125" customWidth="1"/>
    <col min="48" max="48" width="1.85546875" customWidth="1"/>
    <col min="49" max="49" width="0.5703125" customWidth="1"/>
    <col min="50" max="50" width="1.85546875" customWidth="1"/>
    <col min="51" max="51" width="0.5703125" customWidth="1"/>
    <col min="52" max="52" width="1.85546875" customWidth="1"/>
    <col min="53" max="53" width="0.5703125" customWidth="1"/>
    <col min="54" max="54" width="1.85546875" customWidth="1"/>
    <col min="55" max="55" width="0.5703125" customWidth="1"/>
    <col min="56" max="56" width="1.85546875" customWidth="1"/>
    <col min="57" max="57" width="0.5703125" customWidth="1"/>
    <col min="58" max="58" width="1.85546875" customWidth="1"/>
    <col min="59" max="59" width="0.5703125" customWidth="1"/>
    <col min="60" max="60" width="1.85546875" customWidth="1"/>
    <col min="61" max="61" width="0.5703125" customWidth="1"/>
    <col min="62" max="62" width="1.85546875" customWidth="1"/>
    <col min="63" max="63" width="0.5703125" customWidth="1"/>
    <col min="64" max="64" width="1.85546875" customWidth="1"/>
    <col min="65" max="65" width="0.5703125" customWidth="1"/>
    <col min="66" max="66" width="1.85546875" customWidth="1"/>
    <col min="67" max="67" width="0.5703125" customWidth="1"/>
    <col min="68" max="68" width="1.85546875" customWidth="1"/>
    <col min="69" max="69" width="0.5703125" customWidth="1"/>
    <col min="70" max="70" width="1.85546875" customWidth="1"/>
    <col min="71" max="71" width="0.5703125" customWidth="1"/>
    <col min="72" max="72" width="1.85546875" customWidth="1"/>
    <col min="73" max="73" width="0.5703125" customWidth="1"/>
    <col min="74" max="74" width="1.85546875" customWidth="1"/>
    <col min="75" max="75" width="0.5703125" customWidth="1"/>
    <col min="76" max="76" width="1.85546875" customWidth="1"/>
    <col min="77" max="77" width="0.5703125" customWidth="1"/>
    <col min="78" max="78" width="1.85546875" customWidth="1"/>
    <col min="79" max="80" width="0.5703125" customWidth="1"/>
    <col min="81" max="81" width="1.85546875" customWidth="1"/>
  </cols>
  <sheetData>
    <row r="1" spans="1:81" ht="7.5" customHeight="1" x14ac:dyDescent="0.25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4"/>
    </row>
    <row r="2" spans="1:81" ht="21.75" customHeight="1" x14ac:dyDescent="0.25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7"/>
    </row>
    <row r="3" spans="1:81" ht="15" customHeight="1" x14ac:dyDescent="0.25">
      <c r="A3" s="90"/>
      <c r="B3" s="2"/>
      <c r="C3" s="2"/>
      <c r="D3" s="3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4"/>
      <c r="CA3" s="4"/>
      <c r="CB3" s="4"/>
      <c r="CC3" s="91"/>
    </row>
    <row r="4" spans="1:81" ht="15" customHeight="1" x14ac:dyDescent="0.25">
      <c r="A4" s="92"/>
      <c r="B4" s="4"/>
      <c r="C4" s="4"/>
      <c r="D4" s="5" t="s">
        <v>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91"/>
    </row>
    <row r="5" spans="1:81" ht="3.75" customHeight="1" x14ac:dyDescent="0.25">
      <c r="A5" s="9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91"/>
    </row>
    <row r="6" spans="1:81" ht="15" customHeight="1" x14ac:dyDescent="0.25">
      <c r="A6" s="92"/>
      <c r="B6" s="4"/>
      <c r="C6" s="4"/>
      <c r="D6" s="6" t="s">
        <v>3</v>
      </c>
      <c r="E6" s="7"/>
      <c r="F6" s="6" t="s">
        <v>4</v>
      </c>
      <c r="G6" s="7"/>
      <c r="H6" s="6" t="s">
        <v>5</v>
      </c>
      <c r="I6" s="7"/>
      <c r="J6" s="6" t="s">
        <v>6</v>
      </c>
      <c r="K6" s="7"/>
      <c r="L6" s="6" t="s">
        <v>7</v>
      </c>
      <c r="M6" s="7"/>
      <c r="N6" s="6" t="s">
        <v>8</v>
      </c>
      <c r="O6" s="7"/>
      <c r="P6" s="6" t="s">
        <v>9</v>
      </c>
      <c r="Q6" s="7"/>
      <c r="R6" s="6" t="s">
        <v>10</v>
      </c>
      <c r="S6" s="7"/>
      <c r="T6" s="6" t="s">
        <v>11</v>
      </c>
      <c r="U6" s="7"/>
      <c r="V6" s="6" t="s">
        <v>12</v>
      </c>
      <c r="W6" s="7"/>
      <c r="X6" s="6" t="s">
        <v>13</v>
      </c>
      <c r="Y6" s="7"/>
      <c r="Z6" s="6" t="s">
        <v>14</v>
      </c>
      <c r="AA6" s="7"/>
      <c r="AB6" s="6" t="s">
        <v>15</v>
      </c>
      <c r="AC6" s="7"/>
      <c r="AD6" s="6" t="s">
        <v>16</v>
      </c>
      <c r="AE6" s="7"/>
      <c r="AF6" s="6" t="s">
        <v>17</v>
      </c>
      <c r="AG6" s="7"/>
      <c r="AH6" s="6" t="s">
        <v>18</v>
      </c>
      <c r="AI6" s="7"/>
      <c r="AJ6" s="6" t="s">
        <v>19</v>
      </c>
      <c r="AK6" s="7"/>
      <c r="AL6" s="6" t="s">
        <v>20</v>
      </c>
      <c r="AM6" s="7"/>
      <c r="AN6" s="6" t="s">
        <v>21</v>
      </c>
      <c r="AO6" s="7"/>
      <c r="AP6" s="6" t="s">
        <v>22</v>
      </c>
      <c r="AQ6" s="7"/>
      <c r="AR6" s="6" t="s">
        <v>23</v>
      </c>
      <c r="AS6" s="7"/>
      <c r="AT6" s="6" t="s">
        <v>24</v>
      </c>
      <c r="AU6" s="7"/>
      <c r="AV6" s="6" t="s">
        <v>25</v>
      </c>
      <c r="AW6" s="7"/>
      <c r="AX6" s="6" t="s">
        <v>26</v>
      </c>
      <c r="AY6" s="7"/>
      <c r="AZ6" s="6" t="s">
        <v>27</v>
      </c>
      <c r="BA6" s="7"/>
      <c r="BB6" s="6" t="s">
        <v>28</v>
      </c>
      <c r="BC6" s="7"/>
      <c r="BD6" s="6" t="s">
        <v>29</v>
      </c>
      <c r="BE6" s="7"/>
      <c r="BF6" s="6" t="s">
        <v>30</v>
      </c>
      <c r="BG6" s="7"/>
      <c r="BH6" s="6" t="s">
        <v>31</v>
      </c>
      <c r="BI6" s="7"/>
      <c r="BJ6" s="6" t="s">
        <v>32</v>
      </c>
      <c r="BK6" s="7"/>
      <c r="BL6" s="6" t="s">
        <v>33</v>
      </c>
      <c r="BM6" s="7"/>
      <c r="BN6" s="6" t="s">
        <v>34</v>
      </c>
      <c r="BO6" s="7"/>
      <c r="BP6" s="6" t="s">
        <v>35</v>
      </c>
      <c r="BQ6" s="7"/>
      <c r="BR6" s="7"/>
      <c r="BS6" s="7"/>
      <c r="BT6" s="6" t="s">
        <v>36</v>
      </c>
      <c r="BU6" s="7"/>
      <c r="BV6" s="6" t="s">
        <v>37</v>
      </c>
      <c r="BW6" s="7"/>
      <c r="BX6" s="6" t="s">
        <v>38</v>
      </c>
      <c r="BY6" s="4"/>
      <c r="BZ6" s="4"/>
      <c r="CA6" s="4"/>
      <c r="CB6" s="4"/>
      <c r="CC6" s="91"/>
    </row>
    <row r="7" spans="1:81" ht="3.75" customHeight="1" x14ac:dyDescent="0.25">
      <c r="A7" s="92"/>
      <c r="B7" s="4"/>
      <c r="C7" s="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4"/>
      <c r="BZ7" s="4"/>
      <c r="CA7" s="4"/>
      <c r="CB7" s="4"/>
      <c r="CC7" s="91"/>
    </row>
    <row r="8" spans="1:81" ht="15" customHeight="1" x14ac:dyDescent="0.25">
      <c r="A8" s="92"/>
      <c r="B8" s="4"/>
      <c r="C8" s="4"/>
      <c r="D8" s="6" t="s">
        <v>39</v>
      </c>
      <c r="E8" s="7"/>
      <c r="F8" s="6" t="s">
        <v>40</v>
      </c>
      <c r="G8" s="7"/>
      <c r="H8" s="6" t="s">
        <v>41</v>
      </c>
      <c r="I8" s="7"/>
      <c r="J8" s="6" t="s">
        <v>42</v>
      </c>
      <c r="K8" s="7"/>
      <c r="L8" s="6" t="s">
        <v>43</v>
      </c>
      <c r="M8" s="7"/>
      <c r="N8" s="6" t="s">
        <v>44</v>
      </c>
      <c r="O8" s="7"/>
      <c r="P8" s="6" t="s">
        <v>45</v>
      </c>
      <c r="Q8" s="7"/>
      <c r="R8" s="6" t="s">
        <v>46</v>
      </c>
      <c r="S8" s="7"/>
      <c r="T8" s="6" t="s">
        <v>36</v>
      </c>
      <c r="U8" s="7"/>
      <c r="V8" s="6" t="s">
        <v>47</v>
      </c>
      <c r="W8" s="7"/>
      <c r="X8" s="6" t="s">
        <v>48</v>
      </c>
      <c r="Y8" s="7"/>
      <c r="Z8" s="6" t="s">
        <v>49</v>
      </c>
      <c r="AA8" s="7"/>
      <c r="AB8" s="6" t="s">
        <v>50</v>
      </c>
      <c r="AC8" s="7"/>
      <c r="AD8" s="6" t="s">
        <v>51</v>
      </c>
      <c r="AE8" s="7"/>
      <c r="AF8" s="6" t="s">
        <v>52</v>
      </c>
      <c r="AG8" s="7"/>
      <c r="AH8" s="6" t="s">
        <v>53</v>
      </c>
      <c r="AI8" s="7"/>
      <c r="AJ8" s="6" t="s">
        <v>54</v>
      </c>
      <c r="AK8" s="7"/>
      <c r="AL8" s="6" t="s">
        <v>55</v>
      </c>
      <c r="AM8" s="7"/>
      <c r="AN8" s="6" t="s">
        <v>56</v>
      </c>
      <c r="AO8" s="7"/>
      <c r="AP8" s="6" t="s">
        <v>57</v>
      </c>
      <c r="AQ8" s="7"/>
      <c r="AR8" s="6" t="s">
        <v>58</v>
      </c>
      <c r="AS8" s="7"/>
      <c r="AT8" s="6" t="s">
        <v>37</v>
      </c>
      <c r="AU8" s="7"/>
      <c r="AV8" s="6" t="s">
        <v>59</v>
      </c>
      <c r="AW8" s="7"/>
      <c r="AX8" s="6" t="s">
        <v>38</v>
      </c>
      <c r="AY8" s="7"/>
      <c r="AZ8" s="6" t="s">
        <v>60</v>
      </c>
      <c r="BA8" s="7"/>
      <c r="BB8" s="6" t="s">
        <v>61</v>
      </c>
      <c r="BC8" s="7"/>
      <c r="BD8" s="7"/>
      <c r="BE8" s="7"/>
      <c r="BF8" s="6">
        <v>0</v>
      </c>
      <c r="BG8" s="7"/>
      <c r="BH8" s="6">
        <v>1</v>
      </c>
      <c r="BI8" s="7"/>
      <c r="BJ8" s="6">
        <v>2</v>
      </c>
      <c r="BK8" s="7"/>
      <c r="BL8" s="6">
        <v>3</v>
      </c>
      <c r="BM8" s="7"/>
      <c r="BN8" s="6">
        <v>4</v>
      </c>
      <c r="BO8" s="7"/>
      <c r="BP8" s="6">
        <v>5</v>
      </c>
      <c r="BQ8" s="7"/>
      <c r="BR8" s="6">
        <v>6</v>
      </c>
      <c r="BS8" s="7"/>
      <c r="BT8" s="6">
        <v>7</v>
      </c>
      <c r="BU8" s="7"/>
      <c r="BV8" s="6">
        <v>8</v>
      </c>
      <c r="BW8" s="7"/>
      <c r="BX8" s="6">
        <v>9</v>
      </c>
      <c r="BY8" s="4"/>
      <c r="BZ8" s="4"/>
      <c r="CA8" s="4"/>
      <c r="CB8" s="4"/>
      <c r="CC8" s="91"/>
    </row>
    <row r="9" spans="1:81" ht="3.75" customHeight="1" x14ac:dyDescent="0.25">
      <c r="A9" s="9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91"/>
    </row>
    <row r="10" spans="1:81" x14ac:dyDescent="0.25">
      <c r="A10" s="148" t="s">
        <v>62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50"/>
    </row>
    <row r="11" spans="1:81" ht="3.75" customHeight="1" x14ac:dyDescent="0.25">
      <c r="A11" s="9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91"/>
    </row>
    <row r="12" spans="1:81" ht="15" customHeight="1" x14ac:dyDescent="0.25">
      <c r="A12" s="92"/>
      <c r="B12" s="4"/>
      <c r="C12" s="4"/>
      <c r="D12" s="8" t="s">
        <v>63</v>
      </c>
      <c r="E12" s="9"/>
      <c r="F12" s="9"/>
      <c r="G12" s="9"/>
      <c r="H12" s="9"/>
      <c r="I12" s="9"/>
      <c r="J12" s="10" t="str">
        <f>LEFT(TEXT(данные!C4,""),1)</f>
        <v>А</v>
      </c>
      <c r="K12" s="11"/>
      <c r="L12" s="10" t="str">
        <f>MID(TEXT(данные!$C4,""),2,1)</f>
        <v>Х</v>
      </c>
      <c r="M12" s="11"/>
      <c r="N12" s="10" t="str">
        <f>MID(TEXT(данные!$C4,""),3,1)</f>
        <v>М</v>
      </c>
      <c r="O12" s="12"/>
      <c r="P12" s="10" t="str">
        <f>MID(TEXT(данные!$C4,""),4,1)</f>
        <v>Е</v>
      </c>
      <c r="Q12" s="13"/>
      <c r="R12" s="10" t="str">
        <f>MID(TEXT(данные!$C4,""),5,1)</f>
        <v>Т</v>
      </c>
      <c r="S12" s="11"/>
      <c r="T12" s="10" t="str">
        <f>MID(TEXT(данные!$C4,""),6,1)</f>
        <v>О</v>
      </c>
      <c r="U12" s="11"/>
      <c r="V12" s="10" t="str">
        <f>MID(TEXT(данные!$C4,""),7,1)</f>
        <v>В</v>
      </c>
      <c r="W12" s="11"/>
      <c r="X12" s="10" t="str">
        <f>MID(TEXT(данные!$C4,""),8,1)</f>
        <v/>
      </c>
      <c r="Y12" s="11"/>
      <c r="Z12" s="10" t="str">
        <f>MID(TEXT(данные!$C4,""),9,1)</f>
        <v/>
      </c>
      <c r="AA12" s="11"/>
      <c r="AB12" s="10" t="str">
        <f>MID(TEXT(данные!$C4,""),10,1)</f>
        <v/>
      </c>
      <c r="AC12" s="11"/>
      <c r="AD12" s="10" t="str">
        <f>MID(TEXT(данные!$C4,""),11,1)</f>
        <v/>
      </c>
      <c r="AE12" s="11"/>
      <c r="AF12" s="10" t="str">
        <f>MID(TEXT(данные!$C4,""),12,1)</f>
        <v/>
      </c>
      <c r="AG12" s="11"/>
      <c r="AH12" s="10" t="str">
        <f>MID(TEXT(данные!$C4,""),13,1)</f>
        <v/>
      </c>
      <c r="AI12" s="11"/>
      <c r="AJ12" s="10" t="str">
        <f>MID(TEXT(данные!$C4,""),14,1)</f>
        <v/>
      </c>
      <c r="AK12" s="11"/>
      <c r="AL12" s="10" t="str">
        <f>MID(TEXT(данные!$C4,""),15,1)</f>
        <v/>
      </c>
      <c r="AM12" s="11"/>
      <c r="AN12" s="10" t="str">
        <f>MID(TEXT(данные!$C4,""),16,1)</f>
        <v/>
      </c>
      <c r="AO12" s="11"/>
      <c r="AP12" s="10" t="str">
        <f>MID(TEXT(данные!$C4,""),17,1)</f>
        <v/>
      </c>
      <c r="AQ12" s="11"/>
      <c r="AR12" s="10" t="str">
        <f>MID(TEXT(данные!$C4,""),18,1)</f>
        <v/>
      </c>
      <c r="AS12" s="11"/>
      <c r="AT12" s="10" t="str">
        <f>MID(TEXT(данные!$C4,""),19,1)</f>
        <v/>
      </c>
      <c r="AU12" s="11"/>
      <c r="AV12" s="10" t="str">
        <f>MID(TEXT(данные!$C4,""),20,1)</f>
        <v/>
      </c>
      <c r="AW12" s="11"/>
      <c r="AX12" s="10" t="str">
        <f>MID(TEXT(данные!$C4,""),21,1)</f>
        <v/>
      </c>
      <c r="AY12" s="11"/>
      <c r="AZ12" s="10" t="str">
        <f>MID(TEXT(данные!$C4,""),22,1)</f>
        <v/>
      </c>
      <c r="BA12" s="11"/>
      <c r="BB12" s="10" t="str">
        <f>MID(TEXT(данные!$C4,""),23,1)</f>
        <v/>
      </c>
      <c r="BC12" s="11"/>
      <c r="BD12" s="10" t="str">
        <f>MID(TEXT(данные!$C4,""),24,1)</f>
        <v/>
      </c>
      <c r="BE12" s="11"/>
      <c r="BF12" s="10" t="str">
        <f>MID(TEXT(данные!$C4,""),25,1)</f>
        <v/>
      </c>
      <c r="BG12" s="11"/>
      <c r="BH12" s="10" t="str">
        <f>MID(TEXT(данные!$C4,""),26,1)</f>
        <v/>
      </c>
      <c r="BI12" s="11"/>
      <c r="BJ12" s="10" t="str">
        <f>MID(TEXT(данные!$C4,""),27,1)</f>
        <v/>
      </c>
      <c r="BK12" s="11"/>
      <c r="BL12" s="10" t="str">
        <f>MID(TEXT(данные!$C4,""),28,1)</f>
        <v/>
      </c>
      <c r="BM12" s="11"/>
      <c r="BN12" s="10" t="str">
        <f>MID(TEXT(данные!$C4,""),29,1)</f>
        <v/>
      </c>
      <c r="BO12" s="11"/>
      <c r="BP12" s="10" t="str">
        <f>MID(TEXT(данные!$C4,""),30,1)</f>
        <v/>
      </c>
      <c r="BQ12" s="11"/>
      <c r="BR12" s="10" t="str">
        <f>MID(TEXT(данные!$C4,""),31,1)</f>
        <v/>
      </c>
      <c r="BS12" s="11"/>
      <c r="BT12" s="10" t="str">
        <f>MID(TEXT(данные!$C4,""),32,1)</f>
        <v/>
      </c>
      <c r="BU12" s="11"/>
      <c r="BV12" s="10" t="str">
        <f>MID(TEXT(данные!$C4,""),33,1)</f>
        <v/>
      </c>
      <c r="BW12" s="11"/>
      <c r="BX12" s="10" t="str">
        <f>MID(TEXT(данные!$C4,""),34,1)</f>
        <v/>
      </c>
      <c r="BY12" s="11"/>
      <c r="BZ12" s="10" t="str">
        <f>MID(TEXT(данные!$C4,""),35,1)</f>
        <v/>
      </c>
      <c r="CA12" s="9"/>
      <c r="CB12" s="9"/>
      <c r="CC12" s="91"/>
    </row>
    <row r="13" spans="1:81" ht="3.75" customHeight="1" x14ac:dyDescent="0.25">
      <c r="A13" s="92"/>
      <c r="B13" s="4"/>
      <c r="C13" s="4"/>
      <c r="D13" s="9"/>
      <c r="E13" s="9"/>
      <c r="F13" s="9"/>
      <c r="G13" s="9"/>
      <c r="H13" s="9"/>
      <c r="I13" s="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 t="s">
        <v>64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9"/>
      <c r="CB13" s="9"/>
      <c r="CC13" s="91"/>
    </row>
    <row r="14" spans="1:81" ht="15" customHeight="1" x14ac:dyDescent="0.25">
      <c r="A14" s="92"/>
      <c r="B14" s="4"/>
      <c r="C14" s="4"/>
      <c r="D14" s="151" t="s">
        <v>65</v>
      </c>
      <c r="E14" s="151"/>
      <c r="F14" s="151"/>
      <c r="G14" s="151"/>
      <c r="H14" s="151"/>
      <c r="I14" s="9"/>
      <c r="J14" s="10" t="str">
        <f>LEFT(TEXT(данные!C5,""),1)</f>
        <v>А</v>
      </c>
      <c r="K14" s="11"/>
      <c r="L14" s="10" t="str">
        <f>MID(TEXT(данные!$C5,""),2,1)</f>
        <v>Р</v>
      </c>
      <c r="M14" s="11"/>
      <c r="N14" s="10" t="str">
        <f>MID(TEXT(данные!$C5,""),3,1)</f>
        <v>Л</v>
      </c>
      <c r="O14" s="12"/>
      <c r="P14" s="10" t="str">
        <f>MID(TEXT(данные!$C5,""),4,1)</f>
        <v>А</v>
      </c>
      <c r="Q14" s="13"/>
      <c r="R14" s="10" t="str">
        <f>MID(TEXT(данные!$C5,""),5,1)</f>
        <v>З</v>
      </c>
      <c r="S14" s="11"/>
      <c r="T14" s="10" t="str">
        <f>MID(TEXT(данные!$C5,""),6,1)</f>
        <v>О</v>
      </c>
      <c r="U14" s="11"/>
      <c r="V14" s="10" t="str">
        <f>MID(TEXT(данные!$C5,""),7,1)</f>
        <v>Р</v>
      </c>
      <c r="W14" s="11"/>
      <c r="X14" s="10" t="str">
        <f>MID(TEXT(данные!$C5,""),8,1)</f>
        <v>И</v>
      </c>
      <c r="Y14" s="11"/>
      <c r="Z14" s="10" t="str">
        <f>MID(TEXT(данные!$C5,""),9,1)</f>
        <v>Н</v>
      </c>
      <c r="AA14" s="11"/>
      <c r="AB14" s="10" t="str">
        <f>MID(TEXT(данные!$C5,""),10,1)</f>
        <v>О</v>
      </c>
      <c r="AC14" s="11"/>
      <c r="AD14" s="10" t="str">
        <f>MID(TEXT(данные!$C5,""),11,1)</f>
        <v>Г</v>
      </c>
      <c r="AE14" s="11"/>
      <c r="AF14" s="10" t="str">
        <f>MID(TEXT(данные!$C5,""),12,1)</f>
        <v>Р</v>
      </c>
      <c r="AG14" s="11"/>
      <c r="AH14" s="10" t="str">
        <f>MID(TEXT(данные!$C5,""),13,1)</f>
        <v>И</v>
      </c>
      <c r="AI14" s="11"/>
      <c r="AJ14" s="10" t="str">
        <f>MID(TEXT(данные!$C5,""),14,1)</f>
        <v>Н</v>
      </c>
      <c r="AK14" s="11"/>
      <c r="AL14" s="10" t="str">
        <f>MID(TEXT(данные!$C5,""),15,1)</f>
        <v xml:space="preserve"> </v>
      </c>
      <c r="AM14" s="11"/>
      <c r="AN14" s="10" t="str">
        <f>MID(TEXT(данные!$C5,""),16,1)</f>
        <v>Б</v>
      </c>
      <c r="AO14" s="11"/>
      <c r="AP14" s="10" t="str">
        <f>MID(TEXT(данные!$C5,""),17,1)</f>
        <v>Е</v>
      </c>
      <c r="AQ14" s="11"/>
      <c r="AR14" s="10" t="str">
        <f>MID(TEXT(данные!$C5,""),18,1)</f>
        <v>Г</v>
      </c>
      <c r="AS14" s="11"/>
      <c r="AT14" s="10" t="str">
        <f>MID(TEXT(данные!$C5,""),19,1)</f>
        <v>И</v>
      </c>
      <c r="AU14" s="11"/>
      <c r="AV14" s="10" t="str">
        <f>MID(TEXT(данные!$C5,""),20,1)</f>
        <v>Д</v>
      </c>
      <c r="AW14" s="11"/>
      <c r="AX14" s="10" t="str">
        <f>MID(TEXT(данные!$C5,""),21,1)</f>
        <v>Ж</v>
      </c>
      <c r="AY14" s="11"/>
      <c r="AZ14" s="10" t="str">
        <f>MID(TEXT(данные!$C5,""),22,1)</f>
        <v>О</v>
      </c>
      <c r="BA14" s="11"/>
      <c r="BB14" s="10" t="str">
        <f>MID(TEXT(данные!$C5,""),23,1)</f>
        <v>Н</v>
      </c>
      <c r="BC14" s="11"/>
      <c r="BD14" s="10" t="str">
        <f>MID(TEXT(данные!$C5,""),24,1)</f>
        <v>О</v>
      </c>
      <c r="BE14" s="11"/>
      <c r="BF14" s="10" t="str">
        <f>MID(TEXT(данные!$C5,""),25,1)</f>
        <v>В</v>
      </c>
      <c r="BG14" s="11"/>
      <c r="BH14" s="10" t="str">
        <f>MID(TEXT(данные!$C5,""),26,1)</f>
        <v>И</v>
      </c>
      <c r="BI14" s="11"/>
      <c r="BJ14" s="10" t="str">
        <f>MID(TEXT(данные!$C5,""),27,1)</f>
        <v>Ч</v>
      </c>
      <c r="BK14" s="11"/>
      <c r="BL14" s="10" t="str">
        <f>MID(TEXT(данные!$C5,""),28,1)</f>
        <v/>
      </c>
      <c r="BM14" s="11"/>
      <c r="BN14" s="10" t="str">
        <f>MID(TEXT(данные!$C5,""),29,1)</f>
        <v/>
      </c>
      <c r="BO14" s="11"/>
      <c r="BP14" s="10" t="str">
        <f>MID(TEXT(данные!$C5,""),30,1)</f>
        <v/>
      </c>
      <c r="BQ14" s="11"/>
      <c r="BR14" s="10" t="str">
        <f>MID(TEXT(данные!$C5,""),31,1)</f>
        <v/>
      </c>
      <c r="BS14" s="11"/>
      <c r="BT14" s="10" t="str">
        <f>MID(TEXT(данные!$C5,""),32,1)</f>
        <v/>
      </c>
      <c r="BU14" s="11"/>
      <c r="BV14" s="10" t="str">
        <f>MID(TEXT(данные!$C5,""),33,1)</f>
        <v/>
      </c>
      <c r="BW14" s="11"/>
      <c r="BX14" s="10" t="str">
        <f>MID(TEXT(данные!$C5,""),34,1)</f>
        <v/>
      </c>
      <c r="BY14" s="11"/>
      <c r="BZ14" s="10" t="str">
        <f>MID(TEXT(данные!$C5,""),35,1)</f>
        <v/>
      </c>
      <c r="CA14" s="9"/>
      <c r="CB14" s="9"/>
      <c r="CC14" s="91"/>
    </row>
    <row r="15" spans="1:81" ht="3.75" customHeight="1" x14ac:dyDescent="0.25">
      <c r="A15" s="92"/>
      <c r="B15" s="4"/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1"/>
    </row>
    <row r="16" spans="1:81" ht="15" customHeight="1" x14ac:dyDescent="0.25">
      <c r="A16" s="92"/>
      <c r="B16" s="4"/>
      <c r="C16" s="4"/>
      <c r="D16" s="152" t="s">
        <v>66</v>
      </c>
      <c r="E16" s="152"/>
      <c r="F16" s="152"/>
      <c r="G16" s="152"/>
      <c r="H16" s="152"/>
      <c r="I16" s="152"/>
      <c r="J16" s="152"/>
      <c r="K16" s="9"/>
      <c r="L16" s="10" t="str">
        <f>LEFT(TEXT(данные!C6,""),1)</f>
        <v>Т</v>
      </c>
      <c r="M16" s="11"/>
      <c r="N16" s="10" t="str">
        <f>MID(TEXT(данные!$C6,""),2,1)</f>
        <v>А</v>
      </c>
      <c r="O16" s="11"/>
      <c r="P16" s="10" t="str">
        <f>MID(TEXT(данные!$C6,""),3,1)</f>
        <v>Д</v>
      </c>
      <c r="Q16" s="12"/>
      <c r="R16" s="10" t="str">
        <f>MID(TEXT(данные!$C6,""),4,1)</f>
        <v>Ж</v>
      </c>
      <c r="S16" s="13"/>
      <c r="T16" s="10" t="str">
        <f>MID(TEXT(данные!$C6,""),5,1)</f>
        <v>И</v>
      </c>
      <c r="U16" s="11"/>
      <c r="V16" s="10" t="str">
        <f>MID(TEXT(данные!$C6,""),6,1)</f>
        <v>К</v>
      </c>
      <c r="W16" s="11"/>
      <c r="X16" s="10" t="str">
        <f>MID(TEXT(данные!$C6,""),7,1)</f>
        <v>И</v>
      </c>
      <c r="Y16" s="11"/>
      <c r="Z16" s="10" t="str">
        <f>MID(TEXT(данные!$C6,""),8,1)</f>
        <v>С</v>
      </c>
      <c r="AA16" s="11"/>
      <c r="AB16" s="10" t="str">
        <f>MID(TEXT(данные!$C6,""),9,1)</f>
        <v>Т</v>
      </c>
      <c r="AC16" s="11"/>
      <c r="AD16" s="10" t="str">
        <f>MID(TEXT(данные!$C6,""),10,1)</f>
        <v>А</v>
      </c>
      <c r="AE16" s="11"/>
      <c r="AF16" s="10" t="str">
        <f>MID(TEXT(данные!$C6,""),11,1)</f>
        <v>Н</v>
      </c>
      <c r="AG16" s="11"/>
      <c r="AH16" s="10" t="str">
        <f>MID(TEXT(данные!$C6,""),12,1)</f>
        <v/>
      </c>
      <c r="AI16" s="11"/>
      <c r="AJ16" s="10" t="str">
        <f>MID(TEXT(данные!$C6,""),13,1)</f>
        <v/>
      </c>
      <c r="AK16" s="11"/>
      <c r="AL16" s="10" t="str">
        <f>MID(TEXT(данные!$C6,""),14,1)</f>
        <v/>
      </c>
      <c r="AM16" s="11"/>
      <c r="AN16" s="10" t="str">
        <f>MID(TEXT(данные!$C6,""),15,1)</f>
        <v/>
      </c>
      <c r="AO16" s="11"/>
      <c r="AP16" s="10" t="str">
        <f>MID(TEXT(данные!$C6,""),16,1)</f>
        <v/>
      </c>
      <c r="AQ16" s="11"/>
      <c r="AR16" s="10" t="str">
        <f>MID(TEXT(данные!$C6,""),17,1)</f>
        <v/>
      </c>
      <c r="AS16" s="11"/>
      <c r="AT16" s="10" t="str">
        <f>MID(TEXT(данные!$C6,""),18,1)</f>
        <v/>
      </c>
      <c r="AU16" s="11"/>
      <c r="AV16" s="10" t="str">
        <f>MID(TEXT(данные!$C6,""),19,1)</f>
        <v/>
      </c>
      <c r="AW16" s="11"/>
      <c r="AX16" s="10" t="str">
        <f>MID(TEXT(данные!$C6,""),20,1)</f>
        <v/>
      </c>
      <c r="AY16" s="11"/>
      <c r="AZ16" s="10" t="str">
        <f>MID(TEXT(данные!$C6,""),21,1)</f>
        <v/>
      </c>
      <c r="BA16" s="11"/>
      <c r="BB16" s="10" t="str">
        <f>MID(TEXT(данные!$C6,""),22,1)</f>
        <v/>
      </c>
      <c r="BC16" s="11"/>
      <c r="BD16" s="10" t="str">
        <f>MID(TEXT(данные!$C6,""),23,1)</f>
        <v/>
      </c>
      <c r="BE16" s="11"/>
      <c r="BF16" s="10" t="str">
        <f>MID(TEXT(данные!$C6,""),24,1)</f>
        <v/>
      </c>
      <c r="BG16" s="11"/>
      <c r="BH16" s="10" t="str">
        <f>MID(TEXT(данные!$C6,""),25,1)</f>
        <v/>
      </c>
      <c r="BI16" s="11"/>
      <c r="BJ16" s="10" t="str">
        <f>MID(TEXT(данные!$C6,""),26,1)</f>
        <v/>
      </c>
      <c r="BK16" s="11"/>
      <c r="BL16" s="10" t="str">
        <f>MID(TEXT(данные!$C6,""),27,1)</f>
        <v/>
      </c>
      <c r="BM16" s="11"/>
      <c r="BN16" s="10" t="str">
        <f>MID(TEXT(данные!$C6,""),28,1)</f>
        <v/>
      </c>
      <c r="BO16" s="11"/>
      <c r="BP16" s="10" t="str">
        <f>MID(TEXT(данные!$C6,""),29,1)</f>
        <v/>
      </c>
      <c r="BQ16" s="11"/>
      <c r="BR16" s="10" t="str">
        <f>MID(TEXT(данные!$C6,""),30,1)</f>
        <v/>
      </c>
      <c r="BS16" s="11"/>
      <c r="BT16" s="10" t="str">
        <f>MID(TEXT(данные!$C6,""),31,1)</f>
        <v/>
      </c>
      <c r="BU16" s="11"/>
      <c r="BV16" s="10" t="str">
        <f>MID(TEXT(данные!$C6,""),32,1)</f>
        <v/>
      </c>
      <c r="BW16" s="11"/>
      <c r="BX16" s="10" t="str">
        <f>MID(TEXT(данные!$C6,""),33,1)</f>
        <v/>
      </c>
      <c r="BY16" s="11"/>
      <c r="BZ16" s="10" t="str">
        <f>MID(TEXT(данные!$C6,""),34,1)</f>
        <v/>
      </c>
      <c r="CA16" s="9"/>
      <c r="CB16" s="9"/>
      <c r="CC16" s="91"/>
    </row>
    <row r="17" spans="1:81" ht="3.75" customHeight="1" x14ac:dyDescent="0.25">
      <c r="A17" s="92"/>
      <c r="B17" s="4"/>
      <c r="C17" s="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1"/>
    </row>
    <row r="18" spans="1:81" ht="15" customHeight="1" x14ac:dyDescent="0.25">
      <c r="A18" s="93"/>
      <c r="B18" s="14"/>
      <c r="C18" s="14"/>
      <c r="D18" s="119" t="s">
        <v>67</v>
      </c>
      <c r="E18" s="119"/>
      <c r="F18" s="119"/>
      <c r="G18" s="119"/>
      <c r="H18" s="119"/>
      <c r="I18" s="119"/>
      <c r="J18" s="15"/>
      <c r="K18" s="15"/>
      <c r="L18" s="18" t="s">
        <v>68</v>
      </c>
      <c r="M18" s="15"/>
      <c r="N18" s="10" t="str">
        <f>MID(TEXT(данные!$C7,""),2,1)</f>
        <v>0</v>
      </c>
      <c r="O18" s="11"/>
      <c r="P18" s="10" t="str">
        <f>MID(TEXT(данные!$C7,""),3,1)</f>
        <v>8</v>
      </c>
      <c r="Q18" s="15"/>
      <c r="R18" s="15"/>
      <c r="S18" s="15"/>
      <c r="T18" s="18" t="s">
        <v>69</v>
      </c>
      <c r="U18" s="15"/>
      <c r="V18" s="10" t="str">
        <f>MID(TEXT(данные!$C7,""),5,1)</f>
        <v>0</v>
      </c>
      <c r="W18" s="11"/>
      <c r="X18" s="10" t="str">
        <f>MID(TEXT(данные!$C7,""),6,1)</f>
        <v>2</v>
      </c>
      <c r="Y18" s="15"/>
      <c r="Z18" s="15" t="s">
        <v>70</v>
      </c>
      <c r="AA18" s="15"/>
      <c r="AB18" s="10" t="str">
        <f>MID(TEXT(данные!$C7,""),8,1)</f>
        <v>1</v>
      </c>
      <c r="AC18" s="11"/>
      <c r="AD18" s="10" t="str">
        <f>MID(TEXT(данные!$C7,""),9,1)</f>
        <v>9</v>
      </c>
      <c r="AE18" s="27"/>
      <c r="AF18" s="10" t="str">
        <f>MID(TEXT(данные!$C7,""),10,1)</f>
        <v>8</v>
      </c>
      <c r="AG18" s="11"/>
      <c r="AH18" s="10" t="str">
        <f>MID(TEXT(данные!$C7,""),11,1)</f>
        <v>0</v>
      </c>
      <c r="AI18" s="27"/>
      <c r="AJ18" s="27"/>
      <c r="AK18" s="15"/>
      <c r="AL18" s="15"/>
      <c r="AM18" s="15"/>
      <c r="AN18" s="18" t="s">
        <v>71</v>
      </c>
      <c r="AO18" s="15"/>
      <c r="AP18" s="15"/>
      <c r="AQ18" s="15"/>
      <c r="AR18" s="15"/>
      <c r="AS18" s="15"/>
      <c r="AT18" s="15"/>
      <c r="AU18" s="15"/>
      <c r="AV18" s="18" t="s">
        <v>72</v>
      </c>
      <c r="AW18" s="15"/>
      <c r="AX18" s="10" t="str">
        <f>IF(EXACT(данные!C8,"М"),"Х","")</f>
        <v/>
      </c>
      <c r="AY18" s="15"/>
      <c r="AZ18" s="15"/>
      <c r="BA18" s="15"/>
      <c r="BB18" s="15"/>
      <c r="BC18" s="15"/>
      <c r="BD18" s="15"/>
      <c r="BE18" s="15"/>
      <c r="BF18" s="18" t="s">
        <v>73</v>
      </c>
      <c r="BG18" s="15"/>
      <c r="BH18" s="10" t="str">
        <f>IF(EXACT(данные!C8,"Ж"),"Х","")</f>
        <v>Х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94"/>
    </row>
    <row r="19" spans="1:81" ht="3.75" customHeight="1" x14ac:dyDescent="0.25">
      <c r="A19" s="93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94"/>
    </row>
    <row r="20" spans="1:81" ht="15" customHeight="1" x14ac:dyDescent="0.25">
      <c r="A20" s="93"/>
      <c r="B20" s="14"/>
      <c r="C20" s="14"/>
      <c r="D20" s="119" t="s">
        <v>74</v>
      </c>
      <c r="E20" s="119"/>
      <c r="F20" s="119"/>
      <c r="G20" s="119"/>
      <c r="H20" s="119"/>
      <c r="I20" s="119"/>
      <c r="J20" s="119"/>
      <c r="K20" s="119"/>
      <c r="L20" s="119"/>
      <c r="M20" s="15"/>
      <c r="N20" s="10" t="str">
        <f>LEFT(TEXT(данные!$C9,""),1)</f>
        <v>Т</v>
      </c>
      <c r="O20" s="11"/>
      <c r="P20" s="10" t="str">
        <f>MID(TEXT(данные!$C9,""),2,1)</f>
        <v>А</v>
      </c>
      <c r="Q20" s="11"/>
      <c r="R20" s="10" t="str">
        <f>MID(TEXT(данные!$C9,""),3,1)</f>
        <v>Д</v>
      </c>
      <c r="S20" s="12"/>
      <c r="T20" s="10" t="str">
        <f>MID(TEXT(данные!$C9,""),4,1)</f>
        <v>Ж</v>
      </c>
      <c r="U20" s="13"/>
      <c r="V20" s="10" t="str">
        <f>MID(TEXT(данные!$C9,""),5,1)</f>
        <v>И</v>
      </c>
      <c r="W20" s="11"/>
      <c r="X20" s="10" t="str">
        <f>MID(TEXT(данные!$C9,""),6,1)</f>
        <v>К</v>
      </c>
      <c r="Y20" s="11"/>
      <c r="Z20" s="10" t="str">
        <f>MID(TEXT(данные!$C9,""),7,1)</f>
        <v>И</v>
      </c>
      <c r="AA20" s="11"/>
      <c r="AB20" s="10" t="str">
        <f>MID(TEXT(данные!$C9,""),8,1)</f>
        <v>С</v>
      </c>
      <c r="AC20" s="11"/>
      <c r="AD20" s="10" t="str">
        <f>MID(TEXT(данные!$C9,""),9,1)</f>
        <v>Т</v>
      </c>
      <c r="AE20" s="11"/>
      <c r="AF20" s="10" t="str">
        <f>MID(TEXT(данные!$C9,""),10,1)</f>
        <v>А</v>
      </c>
      <c r="AG20" s="11"/>
      <c r="AH20" s="10" t="str">
        <f>MID(TEXT(данные!$C9,""),11,1)</f>
        <v>Н</v>
      </c>
      <c r="AI20" s="11"/>
      <c r="AJ20" s="10" t="str">
        <f>MID(TEXT(данные!$C9,""),12,1)</f>
        <v/>
      </c>
      <c r="AK20" s="11"/>
      <c r="AL20" s="10" t="str">
        <f>MID(TEXT(данные!$C9,""),13,1)</f>
        <v/>
      </c>
      <c r="AM20" s="11"/>
      <c r="AN20" s="10" t="str">
        <f>MID(TEXT(данные!$C9,""),14,1)</f>
        <v/>
      </c>
      <c r="AO20" s="11"/>
      <c r="AP20" s="10" t="str">
        <f>MID(TEXT(данные!$C9,""),15,1)</f>
        <v/>
      </c>
      <c r="AQ20" s="11"/>
      <c r="AR20" s="10" t="str">
        <f>MID(TEXT(данные!$C9,""),16,1)</f>
        <v/>
      </c>
      <c r="AS20" s="11"/>
      <c r="AT20" s="10" t="str">
        <f>MID(TEXT(данные!$C9,""),17,1)</f>
        <v/>
      </c>
      <c r="AU20" s="11"/>
      <c r="AV20" s="10" t="str">
        <f>MID(TEXT(данные!$C9,""),18,1)</f>
        <v/>
      </c>
      <c r="AW20" s="11"/>
      <c r="AX20" s="10" t="str">
        <f>MID(TEXT(данные!$C9,""),19,1)</f>
        <v/>
      </c>
      <c r="AY20" s="11"/>
      <c r="AZ20" s="10" t="str">
        <f>MID(TEXT(данные!$C9,""),20,1)</f>
        <v/>
      </c>
      <c r="BA20" s="11"/>
      <c r="BB20" s="10" t="str">
        <f>MID(TEXT(данные!$C9,""),21,1)</f>
        <v/>
      </c>
      <c r="BC20" s="11"/>
      <c r="BD20" s="10" t="str">
        <f>MID(TEXT(данные!$C9,""),22,1)</f>
        <v/>
      </c>
      <c r="BE20" s="11"/>
      <c r="BF20" s="10" t="str">
        <f>MID(TEXT(данные!$C9,""),23,1)</f>
        <v/>
      </c>
      <c r="BG20" s="11"/>
      <c r="BH20" s="10" t="str">
        <f>MID(TEXT(данные!$C9,""),24,1)</f>
        <v/>
      </c>
      <c r="BI20" s="11"/>
      <c r="BJ20" s="10" t="str">
        <f>MID(TEXT(данные!$C9,""),25,1)</f>
        <v/>
      </c>
      <c r="BK20" s="11"/>
      <c r="BL20" s="10" t="str">
        <f>MID(TEXT(данные!$C9,""),26,1)</f>
        <v/>
      </c>
      <c r="BM20" s="11"/>
      <c r="BN20" s="10" t="str">
        <f>MID(TEXT(данные!$C9,""),27,1)</f>
        <v/>
      </c>
      <c r="BO20" s="11"/>
      <c r="BP20" s="10" t="str">
        <f>MID(TEXT(данные!$C9,""),28,1)</f>
        <v/>
      </c>
      <c r="BQ20" s="11"/>
      <c r="BR20" s="10" t="str">
        <f>MID(TEXT(данные!$C9,""),29,1)</f>
        <v/>
      </c>
      <c r="BS20" s="11"/>
      <c r="BT20" s="10" t="str">
        <f>MID(TEXT(данные!$C9,""),30,1)</f>
        <v/>
      </c>
      <c r="BU20" s="11"/>
      <c r="BV20" s="10" t="str">
        <f>MID(TEXT(данные!$C9,""),31,1)</f>
        <v/>
      </c>
      <c r="BW20" s="11"/>
      <c r="BX20" s="10" t="str">
        <f>MID(TEXT(данные!$C9,""),32,1)</f>
        <v/>
      </c>
      <c r="BY20" s="11"/>
      <c r="BZ20" s="10" t="str">
        <f>MID(TEXT(данные!$C9,""),33,1)</f>
        <v/>
      </c>
      <c r="CA20" s="15"/>
      <c r="CB20" s="15"/>
      <c r="CC20" s="94"/>
    </row>
    <row r="21" spans="1:81" ht="3.75" customHeight="1" x14ac:dyDescent="0.25">
      <c r="A21" s="93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15"/>
      <c r="CB21" s="15"/>
      <c r="CC21" s="94"/>
    </row>
    <row r="22" spans="1:81" x14ac:dyDescent="0.25">
      <c r="A22" s="93"/>
      <c r="B22" s="14"/>
      <c r="C22" s="14"/>
      <c r="D22" s="119" t="s">
        <v>75</v>
      </c>
      <c r="E22" s="119"/>
      <c r="F22" s="119"/>
      <c r="G22" s="119"/>
      <c r="H22" s="119"/>
      <c r="I22" s="119"/>
      <c r="J22" s="119"/>
      <c r="K22" s="119"/>
      <c r="L22" s="119"/>
      <c r="M22" s="15"/>
      <c r="N22" s="10" t="str">
        <f>LEFT(TEXT(данные!$C10,""),1)</f>
        <v>А</v>
      </c>
      <c r="O22" s="11"/>
      <c r="P22" s="10" t="str">
        <f>MID(TEXT(данные!$C10,""),2,1)</f>
        <v>Ч</v>
      </c>
      <c r="Q22" s="11"/>
      <c r="R22" s="10" t="str">
        <f>MID(TEXT(данные!$C10,""),3,1)</f>
        <v>К</v>
      </c>
      <c r="S22" s="12"/>
      <c r="T22" s="10" t="str">
        <f>MID(TEXT(данные!$C10,""),4,1)</f>
        <v>У</v>
      </c>
      <c r="U22" s="13"/>
      <c r="V22" s="10" t="str">
        <f>MID(TEXT(данные!$C10,""),5,1)</f>
        <v>Д</v>
      </c>
      <c r="W22" s="11"/>
      <c r="X22" s="10" t="str">
        <f>MID(TEXT(данные!$C10,""),6,1)</f>
        <v>У</v>
      </c>
      <c r="Y22" s="11"/>
      <c r="Z22" s="10" t="str">
        <f>MID(TEXT(данные!$C10,""),7,1)</f>
        <v>К</v>
      </c>
      <c r="AA22" s="11"/>
      <c r="AB22" s="10" t="str">
        <f>MID(TEXT(данные!$C10,""),8,1)</f>
        <v xml:space="preserve"> </v>
      </c>
      <c r="AC22" s="11"/>
      <c r="AD22" s="10" t="str">
        <f>MID(TEXT(данные!$C10,""),9,1)</f>
        <v>Т</v>
      </c>
      <c r="AE22" s="11"/>
      <c r="AF22" s="10" t="str">
        <f>MID(TEXT(данные!$C10,""),10,1)</f>
        <v>Р</v>
      </c>
      <c r="AG22" s="11"/>
      <c r="AH22" s="10" t="str">
        <f>MID(TEXT(данные!$C10,""),11,1)</f>
        <v>И</v>
      </c>
      <c r="AI22" s="11"/>
      <c r="AJ22" s="10" t="str">
        <f>MID(TEXT(данные!$C10,""),12,1)</f>
        <v xml:space="preserve"> </v>
      </c>
      <c r="AK22" s="11"/>
      <c r="AL22" s="10" t="str">
        <f>MID(TEXT(данные!$C10,""),13,1)</f>
        <v>К</v>
      </c>
      <c r="AM22" s="11"/>
      <c r="AN22" s="10" t="str">
        <f>MID(TEXT(данные!$C10,""),14,1)</f>
        <v>О</v>
      </c>
      <c r="AO22" s="11"/>
      <c r="AP22" s="10" t="str">
        <f>MID(TEXT(данные!$C10,""),15,1)</f>
        <v>Л</v>
      </c>
      <c r="AQ22" s="11"/>
      <c r="AR22" s="10" t="str">
        <f>MID(TEXT(данные!$C10,""),16,1)</f>
        <v>О</v>
      </c>
      <c r="AS22" s="11"/>
      <c r="AT22" s="10" t="str">
        <f>MID(TEXT(данные!$C10,""),17,1)</f>
        <v>Д</v>
      </c>
      <c r="AU22" s="11"/>
      <c r="AV22" s="10" t="str">
        <f>MID(TEXT(данные!$C10,""),18,1)</f>
        <v>Ц</v>
      </c>
      <c r="AW22" s="11"/>
      <c r="AX22" s="10" t="str">
        <f>MID(TEXT(данные!$C10,""),19,1)</f>
        <v>А</v>
      </c>
      <c r="AY22" s="11"/>
      <c r="AZ22" s="10" t="str">
        <f>MID(TEXT(данные!$C10,""),20,1)</f>
        <v/>
      </c>
      <c r="BA22" s="11"/>
      <c r="BB22" s="10" t="str">
        <f>MID(TEXT(данные!$C10,""),21,1)</f>
        <v/>
      </c>
      <c r="BC22" s="11"/>
      <c r="BD22" s="10" t="str">
        <f>MID(TEXT(данные!$C10,""),22,1)</f>
        <v/>
      </c>
      <c r="BE22" s="11"/>
      <c r="BF22" s="10" t="str">
        <f>MID(TEXT(данные!$C10,""),23,1)</f>
        <v/>
      </c>
      <c r="BG22" s="11"/>
      <c r="BH22" s="10" t="str">
        <f>MID(TEXT(данные!$C10,""),24,1)</f>
        <v/>
      </c>
      <c r="BI22" s="11"/>
      <c r="BJ22" s="10" t="str">
        <f>MID(TEXT(данные!$C10,""),25,1)</f>
        <v/>
      </c>
      <c r="BK22" s="11"/>
      <c r="BL22" s="10" t="str">
        <f>MID(TEXT(данные!$C10,""),26,1)</f>
        <v/>
      </c>
      <c r="BM22" s="11"/>
      <c r="BN22" s="10" t="str">
        <f>MID(TEXT(данные!$C10,""),27,1)</f>
        <v/>
      </c>
      <c r="BO22" s="11"/>
      <c r="BP22" s="10" t="str">
        <f>MID(TEXT(данные!$C10,""),28,1)</f>
        <v/>
      </c>
      <c r="BQ22" s="11"/>
      <c r="BR22" s="10" t="str">
        <f>MID(TEXT(данные!$C10,""),29,1)</f>
        <v/>
      </c>
      <c r="BS22" s="11"/>
      <c r="BT22" s="10" t="str">
        <f>MID(TEXT(данные!$C10,""),30,1)</f>
        <v/>
      </c>
      <c r="BU22" s="11"/>
      <c r="BV22" s="10" t="str">
        <f>MID(TEXT(данные!$C10,""),31,1)</f>
        <v/>
      </c>
      <c r="BW22" s="11"/>
      <c r="BX22" s="10" t="str">
        <f>MID(TEXT(данные!$C10,""),32,1)</f>
        <v/>
      </c>
      <c r="BY22" s="11"/>
      <c r="BZ22" s="10" t="str">
        <f>MID(TEXT(данные!$C10,""),33,1)</f>
        <v/>
      </c>
      <c r="CA22" s="15"/>
      <c r="CB22" s="15"/>
      <c r="CC22" s="94"/>
    </row>
    <row r="23" spans="1:81" ht="3.75" customHeight="1" x14ac:dyDescent="0.25">
      <c r="A23" s="93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94"/>
    </row>
    <row r="24" spans="1:81" x14ac:dyDescent="0.25">
      <c r="A24" s="93"/>
      <c r="B24" s="14"/>
      <c r="C24" s="14"/>
      <c r="D24" s="127" t="s">
        <v>76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5" t="s">
        <v>77</v>
      </c>
      <c r="X24" s="15"/>
      <c r="Y24" s="15"/>
      <c r="Z24" s="10" t="str">
        <f>LEFT(TEXT(данные!$C11,""),1)</f>
        <v>П</v>
      </c>
      <c r="AA24" s="11"/>
      <c r="AB24" s="10" t="str">
        <f>MID(TEXT(данные!$C11,""),2,1)</f>
        <v>А</v>
      </c>
      <c r="AC24" s="11"/>
      <c r="AD24" s="10" t="str">
        <f>MID(TEXT(данные!$C11,""),3,1)</f>
        <v>С</v>
      </c>
      <c r="AE24" s="12"/>
      <c r="AF24" s="10" t="str">
        <f>MID(TEXT(данные!$C11,""),4,1)</f>
        <v>П</v>
      </c>
      <c r="AG24" s="13"/>
      <c r="AH24" s="10" t="str">
        <f>MID(TEXT(данные!$C11,""),5,1)</f>
        <v>О</v>
      </c>
      <c r="AI24" s="11"/>
      <c r="AJ24" s="10" t="str">
        <f>MID(TEXT(данные!$C11,""),6,1)</f>
        <v>Р</v>
      </c>
      <c r="AK24" s="11"/>
      <c r="AL24" s="10" t="str">
        <f>MID(TEXT(данные!$C11,""),7,1)</f>
        <v>Т</v>
      </c>
      <c r="AM24" s="11"/>
      <c r="AN24" s="10" t="str">
        <f>MID(TEXT(данные!$C11,""),8,1)</f>
        <v/>
      </c>
      <c r="AO24" s="11"/>
      <c r="AP24" s="10" t="str">
        <f>MID(TEXT(данные!$C11,""),9,1)</f>
        <v/>
      </c>
      <c r="AQ24" s="11"/>
      <c r="AR24" s="10" t="str">
        <f>MID(TEXT(данные!$C11,""),10,1)</f>
        <v/>
      </c>
      <c r="AS24" s="11"/>
      <c r="AT24" s="10" t="str">
        <f>MID(TEXT(данные!$C11,""),11,1)</f>
        <v/>
      </c>
      <c r="AU24" s="15"/>
      <c r="AV24" s="15"/>
      <c r="AW24" s="15"/>
      <c r="AX24" s="18" t="s">
        <v>78</v>
      </c>
      <c r="AY24" s="15"/>
      <c r="AZ24" s="10" t="str">
        <f>LEFT(TEXT(данные!$C12,""),1)</f>
        <v>К</v>
      </c>
      <c r="BA24" s="11"/>
      <c r="BB24" s="10" t="str">
        <f>MID(TEXT(данные!$C12,""),2,1)</f>
        <v>О</v>
      </c>
      <c r="BC24" s="11"/>
      <c r="BD24" s="10" t="str">
        <f>MID(TEXT(данные!$C12,""),3,1)</f>
        <v>К</v>
      </c>
      <c r="BE24" s="12"/>
      <c r="BF24" s="10" t="str">
        <f>MID(TEXT(данные!$C12,""),4,1)</f>
        <v>О</v>
      </c>
      <c r="BG24" s="15"/>
      <c r="BH24" s="15" t="s">
        <v>79</v>
      </c>
      <c r="BI24" s="15"/>
      <c r="BJ24" s="10" t="str">
        <f>MID(TEXT(данные!$C13,""),2,1)</f>
        <v>1</v>
      </c>
      <c r="BK24" s="11"/>
      <c r="BL24" s="10" t="str">
        <f>MID(TEXT(данные!$C13,""),3,1)</f>
        <v>2</v>
      </c>
      <c r="BM24" s="12"/>
      <c r="BN24" s="10" t="str">
        <f>MID(TEXT(данные!$C13,""),4,1)</f>
        <v>3</v>
      </c>
      <c r="BO24" s="13"/>
      <c r="BP24" s="10" t="str">
        <f>MID(TEXT(данные!$C13,""),5,1)</f>
        <v>4</v>
      </c>
      <c r="BQ24" s="11"/>
      <c r="BR24" s="10" t="str">
        <f>MID(TEXT(данные!$C13,""),6,1)</f>
        <v>5</v>
      </c>
      <c r="BS24" s="11"/>
      <c r="BT24" s="10" t="str">
        <f>MID(TEXT(данные!$C13,""),7,1)</f>
        <v>6</v>
      </c>
      <c r="BU24" s="11"/>
      <c r="BV24" s="10" t="str">
        <f>MID(TEXT(данные!$C13,""),8,1)</f>
        <v>7</v>
      </c>
      <c r="BW24" s="11"/>
      <c r="BX24" s="10" t="str">
        <f>MID(TEXT(данные!$C13,""),9,1)</f>
        <v>8</v>
      </c>
      <c r="BY24" s="11"/>
      <c r="BZ24" s="10" t="str">
        <f>MID(TEXT(данные!$C13,""),10,1)</f>
        <v>9</v>
      </c>
      <c r="CA24" s="15"/>
      <c r="CB24" s="15"/>
      <c r="CC24" s="94"/>
    </row>
    <row r="25" spans="1:81" ht="3.75" customHeight="1" x14ac:dyDescent="0.25">
      <c r="A25" s="93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94"/>
    </row>
    <row r="26" spans="1:81" x14ac:dyDescent="0.25">
      <c r="A26" s="93"/>
      <c r="B26" s="14"/>
      <c r="C26" s="14"/>
      <c r="D26" s="141" t="s">
        <v>80</v>
      </c>
      <c r="E26" s="141"/>
      <c r="F26" s="141"/>
      <c r="G26" s="141"/>
      <c r="H26" s="141"/>
      <c r="I26" s="141"/>
      <c r="J26" s="141"/>
      <c r="K26" s="15"/>
      <c r="L26" s="10" t="str">
        <f>MID(TEXT(данные!$C14,""),2,1)</f>
        <v>1</v>
      </c>
      <c r="M26" s="11"/>
      <c r="N26" s="10" t="str">
        <f>MID(TEXT(данные!$C14,""),3,1)</f>
        <v>2</v>
      </c>
      <c r="O26" s="15"/>
      <c r="P26" s="15"/>
      <c r="Q26" s="15"/>
      <c r="R26" s="18" t="s">
        <v>69</v>
      </c>
      <c r="S26" s="15"/>
      <c r="T26" s="10" t="str">
        <f>MID(TEXT(данные!$C14,""),5,1)</f>
        <v>1</v>
      </c>
      <c r="U26" s="11"/>
      <c r="V26" s="10" t="str">
        <f>MID(TEXT(данные!$C14,""),6,1)</f>
        <v>2</v>
      </c>
      <c r="W26" s="15"/>
      <c r="X26" s="15" t="s">
        <v>70</v>
      </c>
      <c r="Y26" s="15"/>
      <c r="Z26" s="10" t="str">
        <f>MID(TEXT(данные!$C14,""),8,1)</f>
        <v>1</v>
      </c>
      <c r="AA26" s="11"/>
      <c r="AB26" s="10" t="str">
        <f>MID(TEXT(данные!$C14,""),9,1)</f>
        <v>9</v>
      </c>
      <c r="AC26" s="27"/>
      <c r="AD26" s="10" t="str">
        <f>MID(TEXT(данные!$C14,""),10,1)</f>
        <v>6</v>
      </c>
      <c r="AE26" s="11"/>
      <c r="AF26" s="10" t="str">
        <f>MID(TEXT(данные!$C14,""),11,1)</f>
        <v>9</v>
      </c>
      <c r="AG26" s="27"/>
      <c r="AH26" s="141" t="s">
        <v>81</v>
      </c>
      <c r="AI26" s="141"/>
      <c r="AJ26" s="141"/>
      <c r="AK26" s="141"/>
      <c r="AL26" s="141"/>
      <c r="AM26" s="141"/>
      <c r="AN26" s="141"/>
      <c r="AO26" s="141"/>
      <c r="AP26" s="141"/>
      <c r="AQ26" s="15"/>
      <c r="AR26" s="10" t="str">
        <f>MID(TEXT(данные!$C15,""),2,1)</f>
        <v>1</v>
      </c>
      <c r="AS26" s="11"/>
      <c r="AT26" s="10" t="str">
        <f>MID(TEXT(данные!$C15,""),3,1)</f>
        <v>3</v>
      </c>
      <c r="AU26" s="15"/>
      <c r="AV26" s="15"/>
      <c r="AW26" s="15"/>
      <c r="AX26" s="18" t="s">
        <v>69</v>
      </c>
      <c r="AY26" s="15"/>
      <c r="AZ26" s="10" t="str">
        <f>MID(TEXT(данные!$C15,""),5,1)</f>
        <v>0</v>
      </c>
      <c r="BA26" s="11"/>
      <c r="BB26" s="10" t="str">
        <f>MID(TEXT(данные!$C15,""),6,1)</f>
        <v>3</v>
      </c>
      <c r="BC26" s="15"/>
      <c r="BD26" s="15" t="s">
        <v>70</v>
      </c>
      <c r="BE26" s="15"/>
      <c r="BF26" s="10" t="str">
        <f>MID(TEXT(данные!$C15,""),8,1)</f>
        <v>2</v>
      </c>
      <c r="BG26" s="11"/>
      <c r="BH26" s="10" t="str">
        <f>MID(TEXT(данные!$C15,""),9,1)</f>
        <v>0</v>
      </c>
      <c r="BI26" s="27"/>
      <c r="BJ26" s="10" t="str">
        <f>MID(TEXT(данные!$C15,""),10,1)</f>
        <v>1</v>
      </c>
      <c r="BK26" s="11"/>
      <c r="BL26" s="10" t="str">
        <f>MID(TEXT(данные!$C15,""),11,1)</f>
        <v>0</v>
      </c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94"/>
    </row>
    <row r="27" spans="1:81" ht="3.75" customHeight="1" x14ac:dyDescent="0.25">
      <c r="A27" s="93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6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94"/>
    </row>
    <row r="28" spans="1:81" x14ac:dyDescent="0.25">
      <c r="A28" s="93"/>
      <c r="B28" s="14"/>
      <c r="C28" s="14"/>
      <c r="D28" s="17" t="s">
        <v>82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94"/>
    </row>
    <row r="29" spans="1:81" ht="3.75" customHeight="1" x14ac:dyDescent="0.25">
      <c r="A29" s="9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94"/>
    </row>
    <row r="30" spans="1:81" x14ac:dyDescent="0.25">
      <c r="A30" s="93"/>
      <c r="B30" s="14"/>
      <c r="C30" s="14"/>
      <c r="D30" s="15" t="s">
        <v>83</v>
      </c>
      <c r="E30" s="15"/>
      <c r="F30" s="15"/>
      <c r="G30" s="15"/>
      <c r="H30" s="15"/>
      <c r="I30" s="15"/>
      <c r="J30" s="10" t="str">
        <f>IF(данные!C16=0,"",данные!C16)</f>
        <v/>
      </c>
      <c r="K30" s="16"/>
      <c r="L30" s="116" t="s">
        <v>84</v>
      </c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5"/>
      <c r="X30" s="10" t="str">
        <f>IF(данные!C17=0,"",данные!C17)</f>
        <v/>
      </c>
      <c r="Y30" s="15"/>
      <c r="Z30" s="15"/>
      <c r="AA30" s="15"/>
      <c r="AB30" s="19"/>
      <c r="AC30" s="19"/>
      <c r="AD30" s="119" t="s">
        <v>85</v>
      </c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5"/>
      <c r="AR30" s="10" t="str">
        <f>IF(данные!C18=0,"",данные!C18)</f>
        <v>Х</v>
      </c>
      <c r="AS30" s="15"/>
      <c r="AT30" s="15"/>
      <c r="AU30" s="15"/>
      <c r="AV30" s="15"/>
      <c r="AW30" s="15"/>
      <c r="AX30" s="18" t="s">
        <v>86</v>
      </c>
      <c r="AY30" s="15"/>
      <c r="AZ30" s="10" t="str">
        <f>LEFT(TEXT(данные!$C19,""),1)</f>
        <v>А</v>
      </c>
      <c r="BA30" s="11"/>
      <c r="BB30" s="10" t="str">
        <f>MID(TEXT(данные!$C19,""),2,1)</f>
        <v>Б</v>
      </c>
      <c r="BC30" s="11"/>
      <c r="BD30" s="10" t="str">
        <f>MID(TEXT(данные!$C19,""),3,1)</f>
        <v>В</v>
      </c>
      <c r="BE30" s="12"/>
      <c r="BF30" s="10" t="str">
        <f>MID(TEXT(данные!$C19,""),4,1)</f>
        <v>Г</v>
      </c>
      <c r="BG30" s="15"/>
      <c r="BH30" s="15" t="s">
        <v>79</v>
      </c>
      <c r="BI30" s="15"/>
      <c r="BJ30" s="10" t="str">
        <f>MID(TEXT(данные!$C20,""),2,1)</f>
        <v>9</v>
      </c>
      <c r="BK30" s="11"/>
      <c r="BL30" s="10" t="str">
        <f>MID(TEXT(данные!$C20,""),3,1)</f>
        <v>8</v>
      </c>
      <c r="BM30" s="12"/>
      <c r="BN30" s="10" t="str">
        <f>MID(TEXT(данные!$C20,""),4,1)</f>
        <v>7</v>
      </c>
      <c r="BO30" s="13"/>
      <c r="BP30" s="10" t="str">
        <f>MID(TEXT(данные!$C20,""),5,1)</f>
        <v>6</v>
      </c>
      <c r="BQ30" s="11"/>
      <c r="BR30" s="10" t="str">
        <f>MID(TEXT(данные!$C20,""),6,1)</f>
        <v>5</v>
      </c>
      <c r="BS30" s="11"/>
      <c r="BT30" s="10" t="str">
        <f>MID(TEXT(данные!$C20,""),7,1)</f>
        <v>4</v>
      </c>
      <c r="BU30" s="11"/>
      <c r="BV30" s="10" t="str">
        <f>MID(TEXT(данные!$C20,""),8,1)</f>
        <v>3</v>
      </c>
      <c r="BW30" s="11"/>
      <c r="BX30" s="10" t="str">
        <f>MID(TEXT(данные!$C20,""),9,1)</f>
        <v>2</v>
      </c>
      <c r="BY30" s="11"/>
      <c r="BZ30" s="10" t="str">
        <f>MID(TEXT(данные!$C20,""),10,1)</f>
        <v>1</v>
      </c>
      <c r="CA30" s="15"/>
      <c r="CB30" s="15"/>
      <c r="CC30" s="94"/>
    </row>
    <row r="31" spans="1:81" ht="3.75" customHeight="1" x14ac:dyDescent="0.25">
      <c r="A31" s="93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15"/>
      <c r="CB31" s="15"/>
      <c r="CC31" s="94"/>
    </row>
    <row r="32" spans="1:81" x14ac:dyDescent="0.25">
      <c r="A32" s="93"/>
      <c r="B32" s="14"/>
      <c r="C32" s="14"/>
      <c r="D32" s="141" t="s">
        <v>87</v>
      </c>
      <c r="E32" s="141"/>
      <c r="F32" s="141"/>
      <c r="G32" s="141"/>
      <c r="H32" s="141"/>
      <c r="I32" s="141"/>
      <c r="J32" s="141"/>
      <c r="K32" s="15"/>
      <c r="L32" s="10" t="str">
        <f>MID(TEXT(данные!$C21,""),2,1)</f>
        <v>1</v>
      </c>
      <c r="M32" s="11"/>
      <c r="N32" s="10" t="str">
        <f>MID(TEXT(данные!$C21,""),3,1)</f>
        <v>2</v>
      </c>
      <c r="O32" s="15"/>
      <c r="P32" s="15"/>
      <c r="Q32" s="15"/>
      <c r="R32" s="18" t="s">
        <v>69</v>
      </c>
      <c r="S32" s="15"/>
      <c r="T32" s="10" t="str">
        <f>MID(TEXT(данные!$C21,""),5,1)</f>
        <v>0</v>
      </c>
      <c r="U32" s="11"/>
      <c r="V32" s="10" t="str">
        <f>MID(TEXT(данные!$C21,""),6,1)</f>
        <v>4</v>
      </c>
      <c r="W32" s="15"/>
      <c r="X32" s="15" t="s">
        <v>70</v>
      </c>
      <c r="Y32" s="15"/>
      <c r="Z32" s="10" t="str">
        <f>MID(TEXT(данные!$C21,""),8,1)</f>
        <v>1</v>
      </c>
      <c r="AA32" s="11"/>
      <c r="AB32" s="10" t="str">
        <f>MID(TEXT(данные!$C21,""),9,1)</f>
        <v>9</v>
      </c>
      <c r="AC32" s="27"/>
      <c r="AD32" s="10" t="str">
        <f>MID(TEXT(данные!$C21,""),10,1)</f>
        <v>7</v>
      </c>
      <c r="AE32" s="11"/>
      <c r="AF32" s="10" t="str">
        <f>MID(TEXT(данные!$C21,""),11,1)</f>
        <v>8</v>
      </c>
      <c r="AG32" s="27"/>
      <c r="AH32" s="141" t="s">
        <v>81</v>
      </c>
      <c r="AI32" s="141"/>
      <c r="AJ32" s="141"/>
      <c r="AK32" s="141"/>
      <c r="AL32" s="141"/>
      <c r="AM32" s="141"/>
      <c r="AN32" s="141"/>
      <c r="AO32" s="141"/>
      <c r="AP32" s="141"/>
      <c r="AQ32" s="15"/>
      <c r="AR32" s="10" t="str">
        <f>MID(TEXT(данные!$C22,""),2,1)</f>
        <v>1</v>
      </c>
      <c r="AS32" s="11"/>
      <c r="AT32" s="10" t="str">
        <f>MID(TEXT(данные!$C22,""),3,1)</f>
        <v>8</v>
      </c>
      <c r="AU32" s="15"/>
      <c r="AV32" s="15"/>
      <c r="AW32" s="15"/>
      <c r="AX32" s="18" t="s">
        <v>69</v>
      </c>
      <c r="AY32" s="15"/>
      <c r="AZ32" s="10" t="str">
        <f>MID(TEXT(данные!$C22,""),5,1)</f>
        <v>0</v>
      </c>
      <c r="BA32" s="11"/>
      <c r="BB32" s="10" t="str">
        <f>MID(TEXT(данные!$C22,""),6,1)</f>
        <v>6</v>
      </c>
      <c r="BC32" s="15"/>
      <c r="BD32" s="15" t="s">
        <v>70</v>
      </c>
      <c r="BE32" s="15"/>
      <c r="BF32" s="10" t="str">
        <f>MID(TEXT(данные!$C22,""),8,1)</f>
        <v>1</v>
      </c>
      <c r="BG32" s="11"/>
      <c r="BH32" s="10" t="str">
        <f>MID(TEXT(данные!$C22,""),9,1)</f>
        <v>9</v>
      </c>
      <c r="BI32" s="27"/>
      <c r="BJ32" s="10" t="str">
        <f>MID(TEXT(данные!$C22,""),10,1)</f>
        <v>3</v>
      </c>
      <c r="BK32" s="11"/>
      <c r="BL32" s="10" t="str">
        <f>MID(TEXT(данные!$C22,""),11,1)</f>
        <v>2</v>
      </c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94"/>
    </row>
    <row r="33" spans="1:81" ht="3.75" customHeight="1" x14ac:dyDescent="0.25">
      <c r="A33" s="93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94"/>
    </row>
    <row r="34" spans="1:81" x14ac:dyDescent="0.25">
      <c r="A34" s="93"/>
      <c r="B34" s="14"/>
      <c r="C34" s="14"/>
      <c r="D34" s="127" t="s">
        <v>88</v>
      </c>
      <c r="E34" s="127"/>
      <c r="F34" s="127"/>
      <c r="G34" s="127"/>
      <c r="H34" s="127"/>
      <c r="I34" s="127"/>
      <c r="J34" s="127"/>
      <c r="K34" s="15"/>
      <c r="L34" s="116" t="s">
        <v>89</v>
      </c>
      <c r="M34" s="116"/>
      <c r="N34" s="116"/>
      <c r="O34" s="116"/>
      <c r="P34" s="116"/>
      <c r="Q34" s="117"/>
      <c r="R34" s="10" t="str">
        <f>IF(данные!$C24=0,"",данные!$C24)</f>
        <v/>
      </c>
      <c r="S34" s="15"/>
      <c r="T34" s="116" t="s">
        <v>90</v>
      </c>
      <c r="U34" s="116"/>
      <c r="V34" s="116"/>
      <c r="W34" s="117"/>
      <c r="X34" s="10" t="str">
        <f>IF(данные!$C25=0,"",данные!$C25)</f>
        <v/>
      </c>
      <c r="Y34" s="15"/>
      <c r="Z34" s="116" t="s">
        <v>91</v>
      </c>
      <c r="AA34" s="116"/>
      <c r="AB34" s="116"/>
      <c r="AC34" s="116"/>
      <c r="AD34" s="116"/>
      <c r="AE34" s="117"/>
      <c r="AF34" s="10" t="str">
        <f>IF(данные!$C26=0,"",данные!$C26)</f>
        <v/>
      </c>
      <c r="AG34" s="15"/>
      <c r="AH34" s="128" t="s">
        <v>92</v>
      </c>
      <c r="AI34" s="128"/>
      <c r="AJ34" s="128"/>
      <c r="AK34" s="129"/>
      <c r="AL34" s="10" t="str">
        <f>IF(данные!$C27=0,"",данные!$C27)</f>
        <v/>
      </c>
      <c r="AM34" s="15"/>
      <c r="AN34" s="128" t="s">
        <v>93</v>
      </c>
      <c r="AO34" s="128"/>
      <c r="AP34" s="128"/>
      <c r="AQ34" s="129"/>
      <c r="AR34" s="10" t="str">
        <f>IF(данные!$C28=0,"",данные!$C28)</f>
        <v/>
      </c>
      <c r="AS34" s="15"/>
      <c r="AT34" s="128" t="s">
        <v>94</v>
      </c>
      <c r="AU34" s="128"/>
      <c r="AV34" s="128"/>
      <c r="AW34" s="129"/>
      <c r="AX34" s="10" t="str">
        <f>IF(данные!$C29=0,"",данные!$C29)</f>
        <v>Х</v>
      </c>
      <c r="AY34" s="20"/>
      <c r="AZ34" s="128" t="s">
        <v>95</v>
      </c>
      <c r="BA34" s="128"/>
      <c r="BB34" s="128"/>
      <c r="BC34" s="129"/>
      <c r="BD34" s="10" t="str">
        <f>IF(данные!$C30=0,"",данные!$C30)</f>
        <v/>
      </c>
      <c r="BE34" s="21"/>
      <c r="BF34" s="128" t="s">
        <v>96</v>
      </c>
      <c r="BG34" s="128"/>
      <c r="BH34" s="128"/>
      <c r="BI34" s="128"/>
      <c r="BJ34" s="128"/>
      <c r="BK34" s="128"/>
      <c r="BL34" s="128"/>
      <c r="BM34" s="129"/>
      <c r="BN34" s="10" t="str">
        <f>IF(данные!$C31=0,"",данные!$C31)</f>
        <v/>
      </c>
      <c r="BO34" s="21"/>
      <c r="BP34" s="128" t="s">
        <v>97</v>
      </c>
      <c r="BQ34" s="128"/>
      <c r="BR34" s="128"/>
      <c r="BS34" s="129"/>
      <c r="BT34" s="10" t="str">
        <f>IF(данные!$C32=0,"",данные!$C32)</f>
        <v/>
      </c>
      <c r="BU34" s="21"/>
      <c r="BV34" s="21"/>
      <c r="BW34" s="21"/>
      <c r="BX34" s="21"/>
      <c r="BY34" s="21"/>
      <c r="BZ34" s="21"/>
      <c r="CA34" s="21"/>
      <c r="CB34" s="15"/>
      <c r="CC34" s="94"/>
    </row>
    <row r="35" spans="1:81" ht="3.75" customHeight="1" x14ac:dyDescent="0.25">
      <c r="A35" s="93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94"/>
    </row>
    <row r="36" spans="1:81" x14ac:dyDescent="0.25">
      <c r="A36" s="93"/>
      <c r="B36" s="14"/>
      <c r="C36" s="14"/>
      <c r="D36" s="127" t="s">
        <v>98</v>
      </c>
      <c r="E36" s="127"/>
      <c r="F36" s="127"/>
      <c r="G36" s="127"/>
      <c r="H36" s="127"/>
      <c r="I36" s="140"/>
      <c r="J36" s="10" t="str">
        <f>LEFT(TEXT(данные!C33,""),1)</f>
        <v>Ф</v>
      </c>
      <c r="K36" s="11"/>
      <c r="L36" s="10" t="str">
        <f>MID(TEXT(данные!$C33,""),2,1)</f>
        <v>Ы</v>
      </c>
      <c r="M36" s="11"/>
      <c r="N36" s="10" t="str">
        <f>MID(TEXT(данные!$C33,""),3,1)</f>
        <v>В</v>
      </c>
      <c r="O36" s="12"/>
      <c r="P36" s="10" t="str">
        <f>MID(TEXT(данные!$C33,""),4,1)</f>
        <v>А</v>
      </c>
      <c r="Q36" s="13"/>
      <c r="R36" s="10" t="str">
        <f>MID(TEXT(данные!$C33,""),5,1)</f>
        <v>О</v>
      </c>
      <c r="S36" s="11"/>
      <c r="T36" s="10" t="str">
        <f>MID(TEXT(данные!$C33,""),6,1)</f>
        <v>Л</v>
      </c>
      <c r="U36" s="11"/>
      <c r="V36" s="10" t="str">
        <f>MID(TEXT(данные!$C33,""),7,1)</f>
        <v>Д</v>
      </c>
      <c r="W36" s="11"/>
      <c r="X36" s="10" t="str">
        <f>MID(TEXT(данные!$C33,""),8,1)</f>
        <v>Ж</v>
      </c>
      <c r="Y36" s="11"/>
      <c r="Z36" s="10" t="str">
        <f>MID(TEXT(данные!$C33,""),9,1)</f>
        <v>Ф</v>
      </c>
      <c r="AA36" s="11"/>
      <c r="AB36" s="10" t="str">
        <f>MID(TEXT(данные!$C33,""),10,1)</f>
        <v>Ы</v>
      </c>
      <c r="AC36" s="11"/>
      <c r="AD36" s="10" t="str">
        <f>MID(TEXT(данные!$C33,""),11,1)</f>
        <v>В</v>
      </c>
      <c r="AE36" s="11"/>
      <c r="AF36" s="10" t="str">
        <f>MID(TEXT(данные!$C33,""),12,1)</f>
        <v>А</v>
      </c>
      <c r="AG36" s="11"/>
      <c r="AH36" s="10" t="str">
        <f>MID(TEXT(данные!$C33,""),13,1)</f>
        <v>О</v>
      </c>
      <c r="AI36" s="11"/>
      <c r="AJ36" s="10" t="str">
        <f>MID(TEXT(данные!$C33,""),14,1)</f>
        <v>Л</v>
      </c>
      <c r="AK36" s="11"/>
      <c r="AL36" s="10" t="str">
        <f>MID(TEXT(данные!$C33,""),15,1)</f>
        <v>Д</v>
      </c>
      <c r="AM36" s="11"/>
      <c r="AN36" s="10" t="str">
        <f>MID(TEXT(данные!$C33,""),16,1)</f>
        <v>Ж</v>
      </c>
      <c r="AO36" s="11"/>
      <c r="AP36" s="10" t="str">
        <f>MID(TEXT(данные!$C33,""),17,1)</f>
        <v>Ф</v>
      </c>
      <c r="AQ36" s="11"/>
      <c r="AR36" s="10" t="str">
        <f>MID(TEXT(данные!$C33,""),18,1)</f>
        <v>Ы</v>
      </c>
      <c r="AS36" s="11"/>
      <c r="AT36" s="10" t="str">
        <f>MID(TEXT(данные!$C33,""),19,1)</f>
        <v>В</v>
      </c>
      <c r="AU36" s="11"/>
      <c r="AV36" s="10" t="str">
        <f>MID(TEXT(данные!$C33,""),20,1)</f>
        <v>А</v>
      </c>
      <c r="AW36" s="11"/>
      <c r="AX36" s="10" t="str">
        <f>MID(TEXT(данные!$C33,""),21,1)</f>
        <v>О</v>
      </c>
      <c r="AY36" s="11"/>
      <c r="AZ36" s="10" t="str">
        <f>MID(TEXT(данные!$C33,""),22,1)</f>
        <v>Л</v>
      </c>
      <c r="BA36" s="11"/>
      <c r="BB36" s="10" t="str">
        <f>MID(TEXT(данные!$C33,""),23,1)</f>
        <v>Д</v>
      </c>
      <c r="BC36" s="27"/>
      <c r="BD36" s="15"/>
      <c r="BE36" s="15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5"/>
      <c r="BX36" s="22"/>
      <c r="BY36" s="27"/>
      <c r="BZ36" s="22"/>
      <c r="CA36" s="15"/>
      <c r="CB36" s="15"/>
      <c r="CC36" s="94"/>
    </row>
    <row r="37" spans="1:81" ht="3.75" customHeight="1" x14ac:dyDescent="0.25">
      <c r="A37" s="93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94"/>
    </row>
    <row r="38" spans="1:81" x14ac:dyDescent="0.25">
      <c r="A38" s="93"/>
      <c r="B38" s="14"/>
      <c r="C38" s="14"/>
      <c r="D38" s="20" t="s">
        <v>99</v>
      </c>
      <c r="E38" s="20"/>
      <c r="F38" s="20"/>
      <c r="G38" s="20"/>
      <c r="H38" s="20"/>
      <c r="I38" s="20"/>
      <c r="J38" s="20"/>
      <c r="K38" s="20"/>
      <c r="L38" s="116" t="s">
        <v>68</v>
      </c>
      <c r="M38" s="116"/>
      <c r="N38" s="116"/>
      <c r="O38" s="117"/>
      <c r="P38" s="10" t="str">
        <f>MID(TEXT(данные!$C35,""),2,1)</f>
        <v>1</v>
      </c>
      <c r="Q38" s="11"/>
      <c r="R38" s="10" t="str">
        <f>MID(TEXT(данные!$C35,""),3,1)</f>
        <v>2</v>
      </c>
      <c r="S38" s="15"/>
      <c r="T38" s="15"/>
      <c r="U38" s="15"/>
      <c r="V38" s="18" t="s">
        <v>69</v>
      </c>
      <c r="W38" s="15"/>
      <c r="X38" s="10" t="str">
        <f>MID(TEXT(данные!$C35,""),5,1)</f>
        <v>3</v>
      </c>
      <c r="Y38" s="11"/>
      <c r="Z38" s="10" t="str">
        <f>MID(TEXT(данные!$C35,""),6,1)</f>
        <v>4</v>
      </c>
      <c r="AA38" s="15"/>
      <c r="AB38" s="15" t="s">
        <v>70</v>
      </c>
      <c r="AC38" s="15"/>
      <c r="AD38" s="10" t="str">
        <f>MID(TEXT(данные!$C35,""),8,1)</f>
        <v>5</v>
      </c>
      <c r="AE38" s="11"/>
      <c r="AF38" s="10" t="str">
        <f>MID(TEXT(данные!$C35,""),9,1)</f>
        <v>6</v>
      </c>
      <c r="AG38" s="27"/>
      <c r="AH38" s="10" t="str">
        <f>MID(TEXT(данные!$C35,""),10,1)</f>
        <v>7</v>
      </c>
      <c r="AI38" s="11"/>
      <c r="AJ38" s="10" t="str">
        <f>MID(TEXT(данные!$C35,""),11,1)</f>
        <v>8</v>
      </c>
      <c r="AK38" s="27"/>
      <c r="AL38" s="22"/>
      <c r="AM38" s="15"/>
      <c r="AN38" s="15"/>
      <c r="AO38" s="15"/>
      <c r="AP38" s="115" t="s">
        <v>100</v>
      </c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5"/>
      <c r="BB38" s="15"/>
      <c r="BC38" s="15"/>
      <c r="BD38" s="29" t="s">
        <v>68</v>
      </c>
      <c r="BE38" s="16"/>
      <c r="BF38" s="10" t="str">
        <f>MID(TEXT(данные!$C36,""),2,1)</f>
        <v>9</v>
      </c>
      <c r="BG38" s="11"/>
      <c r="BH38" s="10" t="str">
        <f>MID(TEXT(данные!$C36,""),3,1)</f>
        <v>8</v>
      </c>
      <c r="BI38" s="15"/>
      <c r="BJ38" s="15"/>
      <c r="BK38" s="15"/>
      <c r="BL38" s="18" t="s">
        <v>69</v>
      </c>
      <c r="BM38" s="15"/>
      <c r="BN38" s="10" t="str">
        <f>MID(TEXT(данные!$C36,""),5,1)</f>
        <v>7</v>
      </c>
      <c r="BO38" s="11"/>
      <c r="BP38" s="10" t="str">
        <f>MID(TEXT(данные!$C36,""),6,1)</f>
        <v>6</v>
      </c>
      <c r="BQ38" s="15"/>
      <c r="BR38" s="15" t="s">
        <v>70</v>
      </c>
      <c r="BS38" s="15"/>
      <c r="BT38" s="10" t="str">
        <f>MID(TEXT(данные!$C36,""),8,1)</f>
        <v>5</v>
      </c>
      <c r="BU38" s="11"/>
      <c r="BV38" s="10" t="str">
        <f>MID(TEXT(данные!$C36,""),9,1)</f>
        <v>4</v>
      </c>
      <c r="BW38" s="27"/>
      <c r="BX38" s="10" t="str">
        <f>MID(TEXT(данные!$C36,""),10,1)</f>
        <v>3</v>
      </c>
      <c r="BY38" s="11"/>
      <c r="BZ38" s="10" t="str">
        <f>MID(TEXT(данные!$C36,""),11,1)</f>
        <v>2</v>
      </c>
      <c r="CA38" s="15"/>
      <c r="CB38" s="15"/>
      <c r="CC38" s="94"/>
    </row>
    <row r="39" spans="1:81" ht="3.75" customHeight="1" x14ac:dyDescent="0.25">
      <c r="A39" s="93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94"/>
    </row>
    <row r="40" spans="1:81" x14ac:dyDescent="0.25">
      <c r="A40" s="93"/>
      <c r="B40" s="14"/>
      <c r="C40" s="14"/>
      <c r="D40" s="127" t="s">
        <v>101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27"/>
      <c r="P40" s="128" t="s">
        <v>78</v>
      </c>
      <c r="Q40" s="128"/>
      <c r="R40" s="128"/>
      <c r="S40" s="129"/>
      <c r="T40" s="10" t="str">
        <f>MID(TEXT(данные!$C37,""),2,1)</f>
        <v>1</v>
      </c>
      <c r="U40" s="11"/>
      <c r="V40" s="10" t="str">
        <f>MID(TEXT(данные!$C37,""),3,1)</f>
        <v>2</v>
      </c>
      <c r="W40" s="12"/>
      <c r="X40" s="10" t="str">
        <f>MID(TEXT(данные!$C37,""),4,1)</f>
        <v>3</v>
      </c>
      <c r="Y40" s="13"/>
      <c r="Z40" s="10" t="str">
        <f>MID(TEXT(данные!$C37,""),5,1)</f>
        <v>4</v>
      </c>
      <c r="AA40" s="27"/>
      <c r="AB40" s="23" t="s">
        <v>79</v>
      </c>
      <c r="AC40" s="27"/>
      <c r="AD40" s="10" t="str">
        <f>MID(TEXT(данные!$C38,""),2,1)</f>
        <v>1</v>
      </c>
      <c r="AE40" s="11"/>
      <c r="AF40" s="10" t="str">
        <f>MID(TEXT(данные!$C38,""),3,1)</f>
        <v>2</v>
      </c>
      <c r="AG40" s="12"/>
      <c r="AH40" s="10" t="str">
        <f>MID(TEXT(данные!$C38,""),4,1)</f>
        <v>3</v>
      </c>
      <c r="AI40" s="13"/>
      <c r="AJ40" s="10" t="str">
        <f>MID(TEXT(данные!$C38,""),5,1)</f>
        <v>4</v>
      </c>
      <c r="AK40" s="11"/>
      <c r="AL40" s="10" t="str">
        <f>MID(TEXT(данные!$C38,""),6,1)</f>
        <v>5</v>
      </c>
      <c r="AM40" s="11"/>
      <c r="AN40" s="10" t="str">
        <f>MID(TEXT(данные!$C38,""),7,1)</f>
        <v>6</v>
      </c>
      <c r="AO40" s="11"/>
      <c r="AP40" s="10" t="str">
        <f>MID(TEXT(данные!$C38,""),8,1)</f>
        <v>7</v>
      </c>
      <c r="AQ40" s="27"/>
      <c r="AR40" s="22"/>
      <c r="AS40" s="27"/>
      <c r="AT40" s="22"/>
      <c r="AU40" s="27"/>
      <c r="AV40" s="22"/>
      <c r="AW40" s="15"/>
      <c r="AX40" s="15"/>
      <c r="AY40" s="130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2"/>
      <c r="CA40" s="15"/>
      <c r="CB40" s="15"/>
      <c r="CC40" s="94"/>
    </row>
    <row r="41" spans="1:81" ht="5.0999999999999996" customHeight="1" x14ac:dyDescent="0.25">
      <c r="A41" s="93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15"/>
      <c r="AX41" s="15"/>
      <c r="AY41" s="133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5"/>
      <c r="CA41" s="15"/>
      <c r="CB41" s="15"/>
      <c r="CC41" s="94"/>
    </row>
    <row r="42" spans="1:81" x14ac:dyDescent="0.25">
      <c r="A42" s="93"/>
      <c r="B42" s="14"/>
      <c r="C42" s="14"/>
      <c r="D42" s="139" t="s">
        <v>102</v>
      </c>
      <c r="E42" s="139"/>
      <c r="F42" s="139"/>
      <c r="G42" s="139"/>
      <c r="H42" s="139"/>
      <c r="I42" s="139"/>
      <c r="J42" s="139"/>
      <c r="K42" s="139"/>
      <c r="L42" s="10" t="str">
        <f>LEFT(TEXT(данные!C40,""),1)</f>
        <v>О</v>
      </c>
      <c r="M42" s="11"/>
      <c r="N42" s="10" t="str">
        <f>MID(TEXT(данные!$C40,""),2,1)</f>
        <v>О</v>
      </c>
      <c r="O42" s="11"/>
      <c r="P42" s="10" t="str">
        <f>MID(TEXT(данные!$C40,""),3,1)</f>
        <v>О</v>
      </c>
      <c r="Q42" s="12"/>
      <c r="R42" s="10" t="str">
        <f>MID(TEXT(данные!$C40,""),4,1)</f>
        <v xml:space="preserve"> </v>
      </c>
      <c r="S42" s="13"/>
      <c r="T42" s="10" t="str">
        <f>MID(TEXT(данные!$C40,""),5,1)</f>
        <v>"</v>
      </c>
      <c r="U42" s="11"/>
      <c r="V42" s="10" t="str">
        <f>MID(TEXT(данные!$C40,""),6,1)</f>
        <v>В</v>
      </c>
      <c r="W42" s="11"/>
      <c r="X42" s="10" t="str">
        <f>MID(TEXT(данные!$C40,""),7,1)</f>
        <v>Е</v>
      </c>
      <c r="Y42" s="11"/>
      <c r="Z42" s="10" t="str">
        <f>MID(TEXT(данные!$C40,""),8,1)</f>
        <v>С</v>
      </c>
      <c r="AA42" s="11"/>
      <c r="AB42" s="10" t="str">
        <f>MID(TEXT(данные!$C40,""),9,1)</f>
        <v>Е</v>
      </c>
      <c r="AC42" s="11"/>
      <c r="AD42" s="10" t="str">
        <f>MID(TEXT(данные!$C40,""),10,1)</f>
        <v>Л</v>
      </c>
      <c r="AE42" s="11"/>
      <c r="AF42" s="10" t="str">
        <f>MID(TEXT(данные!$C40,""),11,1)</f>
        <v>А</v>
      </c>
      <c r="AG42" s="11"/>
      <c r="AH42" s="10" t="str">
        <f>MID(TEXT(данные!$C40,""),12,1)</f>
        <v>Я</v>
      </c>
      <c r="AI42" s="11"/>
      <c r="AJ42" s="10" t="str">
        <f>MID(TEXT(данные!$C40,""),13,1)</f>
        <v xml:space="preserve"> </v>
      </c>
      <c r="AK42" s="11"/>
      <c r="AL42" s="10" t="str">
        <f>MID(TEXT(данные!$C40,""),14,1)</f>
        <v>Ф</v>
      </c>
      <c r="AM42" s="11"/>
      <c r="AN42" s="10" t="str">
        <f>MID(TEXT(данные!$C40,""),15,1)</f>
        <v>Е</v>
      </c>
      <c r="AO42" s="11"/>
      <c r="AP42" s="10" t="str">
        <f>MID(TEXT(данные!$C40,""),16,1)</f>
        <v>Р</v>
      </c>
      <c r="AQ42" s="11"/>
      <c r="AR42" s="10" t="str">
        <f>MID(TEXT(данные!$C40,""),17,1)</f>
        <v>М</v>
      </c>
      <c r="AS42" s="11"/>
      <c r="AT42" s="10" t="str">
        <f>MID(TEXT(данные!$C40,""),18,1)</f>
        <v>А</v>
      </c>
      <c r="AU42" s="11"/>
      <c r="AV42" s="10" t="str">
        <f>MID(TEXT(данные!$C40,""),19,1)</f>
        <v>"</v>
      </c>
      <c r="AW42" s="15"/>
      <c r="AX42" s="15"/>
      <c r="AY42" s="133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5"/>
      <c r="CA42" s="15"/>
      <c r="CB42" s="15"/>
      <c r="CC42" s="94"/>
    </row>
    <row r="43" spans="1:81" ht="5.0999999999999996" customHeight="1" x14ac:dyDescent="0.25">
      <c r="A43" s="93"/>
      <c r="B43" s="14"/>
      <c r="C43" s="14"/>
      <c r="D43" s="139"/>
      <c r="E43" s="139"/>
      <c r="F43" s="139"/>
      <c r="G43" s="139"/>
      <c r="H43" s="139"/>
      <c r="I43" s="139"/>
      <c r="J43" s="139"/>
      <c r="K43" s="139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15"/>
      <c r="AX43" s="15"/>
      <c r="AY43" s="133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5"/>
      <c r="CA43" s="15"/>
      <c r="CB43" s="15"/>
      <c r="CC43" s="94"/>
    </row>
    <row r="44" spans="1:81" x14ac:dyDescent="0.25">
      <c r="A44" s="93"/>
      <c r="B44" s="14"/>
      <c r="C44" s="14"/>
      <c r="D44" s="139"/>
      <c r="E44" s="139"/>
      <c r="F44" s="139"/>
      <c r="G44" s="139"/>
      <c r="H44" s="139"/>
      <c r="I44" s="139"/>
      <c r="J44" s="139"/>
      <c r="K44" s="139"/>
      <c r="L44" s="10" t="str">
        <f>MID(TEXT(данные!$C40,""),20,1)</f>
        <v/>
      </c>
      <c r="M44" s="11"/>
      <c r="N44" s="10" t="str">
        <f>MID(TEXT(данные!$C40,""),21,1)</f>
        <v/>
      </c>
      <c r="O44" s="11"/>
      <c r="P44" s="10" t="str">
        <f>MID(TEXT(данные!$C40,""),22,1)</f>
        <v/>
      </c>
      <c r="Q44" s="12"/>
      <c r="R44" s="10" t="str">
        <f>MID(TEXT(данные!$C40,""),23,1)</f>
        <v/>
      </c>
      <c r="S44" s="13"/>
      <c r="T44" s="10" t="str">
        <f>MID(TEXT(данные!$C40,""),24,1)</f>
        <v/>
      </c>
      <c r="U44" s="11"/>
      <c r="V44" s="10" t="str">
        <f>MID(TEXT(данные!$C40,""),25,1)</f>
        <v/>
      </c>
      <c r="W44" s="11"/>
      <c r="X44" s="10" t="str">
        <f>MID(TEXT(данные!$C40,""),26,1)</f>
        <v/>
      </c>
      <c r="Y44" s="11"/>
      <c r="Z44" s="10" t="str">
        <f>MID(TEXT(данные!$C40,""),27,1)</f>
        <v/>
      </c>
      <c r="AA44" s="11"/>
      <c r="AB44" s="10" t="str">
        <f>MID(TEXT(данные!$C40,""),28,1)</f>
        <v/>
      </c>
      <c r="AC44" s="11"/>
      <c r="AD44" s="10" t="str">
        <f>MID(TEXT(данные!$C40,""),29,1)</f>
        <v/>
      </c>
      <c r="AE44" s="11"/>
      <c r="AF44" s="10" t="str">
        <f>MID(TEXT(данные!$C40,""),30,1)</f>
        <v/>
      </c>
      <c r="AG44" s="11"/>
      <c r="AH44" s="10" t="str">
        <f>MID(TEXT(данные!$C40,""),31,1)</f>
        <v/>
      </c>
      <c r="AI44" s="11"/>
      <c r="AJ44" s="10" t="str">
        <f>MID(TEXT(данные!$C40,""),32,1)</f>
        <v/>
      </c>
      <c r="AK44" s="11"/>
      <c r="AL44" s="10" t="str">
        <f>MID(TEXT(данные!$C40,""),33,1)</f>
        <v/>
      </c>
      <c r="AM44" s="11"/>
      <c r="AN44" s="10" t="str">
        <f>MID(TEXT(данные!$C40,""),34,1)</f>
        <v/>
      </c>
      <c r="AO44" s="11"/>
      <c r="AP44" s="10" t="str">
        <f>MID(TEXT(данные!$C40,""),35,1)</f>
        <v/>
      </c>
      <c r="AQ44" s="11"/>
      <c r="AR44" s="10" t="str">
        <f>MID(TEXT(данные!$C40,""),36,1)</f>
        <v/>
      </c>
      <c r="AS44" s="11"/>
      <c r="AT44" s="10" t="str">
        <f>MID(TEXT(данные!$C40,""),37,1)</f>
        <v/>
      </c>
      <c r="AU44" s="11"/>
      <c r="AV44" s="10" t="str">
        <f>MID(TEXT(данные!$C40,""),38,1)</f>
        <v/>
      </c>
      <c r="AW44" s="15"/>
      <c r="AX44" s="15"/>
      <c r="AY44" s="133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5"/>
      <c r="CA44" s="15"/>
      <c r="CB44" s="15"/>
      <c r="CC44" s="94"/>
    </row>
    <row r="45" spans="1:81" ht="12.75" customHeight="1" x14ac:dyDescent="0.25">
      <c r="A45" s="93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15"/>
      <c r="AX45" s="15"/>
      <c r="AY45" s="133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5"/>
      <c r="CA45" s="15"/>
      <c r="CB45" s="15"/>
      <c r="CC45" s="94"/>
    </row>
    <row r="46" spans="1:81" x14ac:dyDescent="0.25">
      <c r="A46" s="93"/>
      <c r="B46" s="14"/>
      <c r="C46" s="14"/>
      <c r="D46" s="15" t="s">
        <v>219</v>
      </c>
      <c r="E46" s="15"/>
      <c r="F46" s="15"/>
      <c r="G46" s="15"/>
      <c r="H46" s="15"/>
      <c r="I46" s="15"/>
      <c r="J46" s="15"/>
      <c r="K46" s="15"/>
      <c r="L46" s="10" t="str">
        <f>LEFT(TEXT(данные!C42,""),1)</f>
        <v>2</v>
      </c>
      <c r="M46" s="11"/>
      <c r="N46" s="10" t="str">
        <f>MID(TEXT(данные!$C42,""),2,1)</f>
        <v>4</v>
      </c>
      <c r="O46" s="11"/>
      <c r="P46" s="10" t="str">
        <f>MID(TEXT(данные!$C42,""),3,1)</f>
        <v>9</v>
      </c>
      <c r="Q46" s="12"/>
      <c r="R46" s="10" t="str">
        <f>MID(TEXT(данные!$C42,""),4,1)</f>
        <v>0</v>
      </c>
      <c r="S46" s="13"/>
      <c r="T46" s="10" t="str">
        <f>MID(TEXT(данные!$C42,""),5,1)</f>
        <v>6</v>
      </c>
      <c r="U46" s="11"/>
      <c r="V46" s="10" t="str">
        <f>MID(TEXT(данные!$C42,""),6,1)</f>
        <v>8</v>
      </c>
      <c r="W46" s="11"/>
      <c r="X46" s="10" t="str">
        <f>MID(TEXT(данные!$C42,""),7,1)</f>
        <v>,</v>
      </c>
      <c r="Y46" s="11"/>
      <c r="Z46" s="10" t="str">
        <f>MID(TEXT(данные!$C42,""),8,1)</f>
        <v>С</v>
      </c>
      <c r="AA46" s="11"/>
      <c r="AB46" s="10" t="str">
        <f>MID(TEXT(данные!$C42,""),9,1)</f>
        <v>ы</v>
      </c>
      <c r="AC46" s="11"/>
      <c r="AD46" s="10" t="str">
        <f>MID(TEXT(данные!$C42,""),10,1)</f>
        <v>в</v>
      </c>
      <c r="AE46" s="11"/>
      <c r="AF46" s="10" t="str">
        <f>MID(TEXT(данные!$C42,""),11,1)</f>
        <v>т</v>
      </c>
      <c r="AG46" s="11"/>
      <c r="AH46" s="10" t="str">
        <f>MID(TEXT(данные!$C42,""),12,1)</f>
        <v>ы</v>
      </c>
      <c r="AI46" s="11"/>
      <c r="AJ46" s="10" t="str">
        <f>MID(TEXT(данные!$C42,""),13,1)</f>
        <v>к</v>
      </c>
      <c r="AK46" s="11"/>
      <c r="AL46" s="10" t="str">
        <f>MID(TEXT(данные!$C42,""),14,1)</f>
        <v>в</v>
      </c>
      <c r="AM46" s="11"/>
      <c r="AN46" s="10" t="str">
        <f>MID(TEXT(данные!$C42,""),15,1)</f>
        <v>а</v>
      </c>
      <c r="AO46" s="11"/>
      <c r="AP46" s="10" t="str">
        <f>MID(TEXT(данные!$C42,""),16,1)</f>
        <v>р</v>
      </c>
      <c r="AQ46" s="11"/>
      <c r="AR46" s="10" t="str">
        <f>MID(TEXT(данные!$C42,""),17,1)</f>
        <v>с</v>
      </c>
      <c r="AS46" s="11"/>
      <c r="AT46" s="10" t="str">
        <f>MID(TEXT(данные!$C42,""),18,1)</f>
        <v>к</v>
      </c>
      <c r="AU46" s="11"/>
      <c r="AV46" s="10" t="str">
        <f>MID(TEXT(данные!$C42,""),19,1)</f>
        <v>а</v>
      </c>
      <c r="AW46" s="15"/>
      <c r="AX46" s="15"/>
      <c r="AY46" s="133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5"/>
      <c r="CA46" s="15"/>
      <c r="CB46" s="15"/>
      <c r="CC46" s="94"/>
    </row>
    <row r="47" spans="1:81" ht="6.75" customHeight="1" x14ac:dyDescent="0.25">
      <c r="A47" s="93"/>
      <c r="B47" s="14"/>
      <c r="C47" s="14"/>
      <c r="D47" s="15" t="s">
        <v>220</v>
      </c>
      <c r="E47" s="15"/>
      <c r="F47" s="15"/>
      <c r="G47" s="15"/>
      <c r="H47" s="15"/>
      <c r="I47" s="15"/>
      <c r="J47" s="15"/>
      <c r="K47" s="15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15"/>
      <c r="AX47" s="15"/>
      <c r="AY47" s="133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5"/>
      <c r="CA47" s="15"/>
      <c r="CB47" s="15"/>
      <c r="CC47" s="94"/>
    </row>
    <row r="48" spans="1:81" x14ac:dyDescent="0.25">
      <c r="A48" s="93"/>
      <c r="B48" s="14"/>
      <c r="C48" s="14"/>
      <c r="D48" s="15" t="s">
        <v>221</v>
      </c>
      <c r="E48" s="15"/>
      <c r="F48" s="15"/>
      <c r="G48" s="15"/>
      <c r="H48" s="15"/>
      <c r="I48" s="15"/>
      <c r="J48" s="15"/>
      <c r="K48" s="15"/>
      <c r="L48" s="10" t="str">
        <f>MID(TEXT(данные!$C42,""),20,1)</f>
        <v>я</v>
      </c>
      <c r="M48" s="11"/>
      <c r="N48" s="10" t="str">
        <f>MID(TEXT(данные!$C42,""),21,1)</f>
        <v xml:space="preserve"> </v>
      </c>
      <c r="O48" s="11"/>
      <c r="P48" s="10" t="str">
        <f>MID(TEXT(данные!$C42,""),22,1)</f>
        <v>о</v>
      </c>
      <c r="Q48" s="12"/>
      <c r="R48" s="10" t="str">
        <f>MID(TEXT(данные!$C42,""),23,1)</f>
        <v>б</v>
      </c>
      <c r="S48" s="13"/>
      <c r="T48" s="10" t="str">
        <f>MID(TEXT(данные!$C42,""),24,1)</f>
        <v>л</v>
      </c>
      <c r="U48" s="11"/>
      <c r="V48" s="10" t="str">
        <f>MID(TEXT(данные!$C42,""),25,1)</f>
        <v>а</v>
      </c>
      <c r="W48" s="11"/>
      <c r="X48" s="10" t="str">
        <f>MID(TEXT(данные!$C42,""),26,1)</f>
        <v>с</v>
      </c>
      <c r="Y48" s="11"/>
      <c r="Z48" s="10" t="str">
        <f>MID(TEXT(данные!$C42,""),27,1)</f>
        <v>т</v>
      </c>
      <c r="AA48" s="11"/>
      <c r="AB48" s="10" t="str">
        <f>MID(TEXT(данные!$C42,""),28,1)</f>
        <v>ь</v>
      </c>
      <c r="AC48" s="11"/>
      <c r="AD48" s="10" t="str">
        <f>MID(TEXT(данные!$C42,""),29,1)</f>
        <v>,</v>
      </c>
      <c r="AE48" s="11"/>
      <c r="AF48" s="10" t="str">
        <f>MID(TEXT(данные!$C42,""),30,1)</f>
        <v>д</v>
      </c>
      <c r="AG48" s="11"/>
      <c r="AH48" s="10" t="str">
        <f>MID(TEXT(данные!$C42,""),31,1)</f>
        <v>е</v>
      </c>
      <c r="AI48" s="11"/>
      <c r="AJ48" s="10" t="str">
        <f>MID(TEXT(данные!$C42,""),32,1)</f>
        <v>р</v>
      </c>
      <c r="AK48" s="11"/>
      <c r="AL48" s="10" t="str">
        <f>MID(TEXT(данные!$C42,""),33,1)</f>
        <v>е</v>
      </c>
      <c r="AM48" s="11"/>
      <c r="AN48" s="10" t="str">
        <f>MID(TEXT(данные!$C42,""),34,1)</f>
        <v>в</v>
      </c>
      <c r="AO48" s="11"/>
      <c r="AP48" s="10" t="str">
        <f>MID(TEXT(данные!$C42,""),35,1)</f>
        <v>н</v>
      </c>
      <c r="AQ48" s="11"/>
      <c r="AR48" s="10" t="str">
        <f>MID(TEXT(данные!$C42,""),36,1)</f>
        <v>я</v>
      </c>
      <c r="AS48" s="11"/>
      <c r="AT48" s="10" t="str">
        <f>MID(TEXT(данные!$C42,""),37,1)</f>
        <v xml:space="preserve"> </v>
      </c>
      <c r="AU48" s="11"/>
      <c r="AV48" s="10" t="str">
        <f>MID(TEXT(данные!$C42,""),38,1)</f>
        <v>С</v>
      </c>
      <c r="AW48" s="15"/>
      <c r="AX48" s="15"/>
      <c r="AY48" s="133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5"/>
      <c r="CA48" s="15"/>
      <c r="CB48" s="15"/>
      <c r="CC48" s="94"/>
    </row>
    <row r="49" spans="1:81" ht="5.0999999999999996" customHeight="1" x14ac:dyDescent="0.25">
      <c r="A49" s="93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15"/>
      <c r="AX49" s="15"/>
      <c r="AY49" s="133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5"/>
      <c r="CA49" s="15"/>
      <c r="CB49" s="15"/>
      <c r="CC49" s="94"/>
    </row>
    <row r="50" spans="1:81" ht="15" customHeight="1" x14ac:dyDescent="0.25">
      <c r="A50" s="93"/>
      <c r="B50" s="14"/>
      <c r="C50" s="14"/>
      <c r="D50" s="15" t="s">
        <v>222</v>
      </c>
      <c r="E50" s="15"/>
      <c r="F50" s="15"/>
      <c r="G50" s="15"/>
      <c r="H50" s="15"/>
      <c r="I50" s="15"/>
      <c r="J50" s="15"/>
      <c r="K50" s="15"/>
      <c r="L50" s="10" t="str">
        <f>MID(TEXT(данные!$C42,""),39,1)</f>
        <v>л</v>
      </c>
      <c r="M50" s="11"/>
      <c r="N50" s="10" t="str">
        <f>MID(TEXT(данные!$C42,""),40,1)</f>
        <v>о</v>
      </c>
      <c r="O50" s="11"/>
      <c r="P50" s="10" t="str">
        <f>MID(TEXT(данные!$C42,""),41,1)</f>
        <v>б</v>
      </c>
      <c r="Q50" s="12"/>
      <c r="R50" s="10" t="str">
        <f>MID(TEXT(данные!$C42,""),42,1)</f>
        <v>о</v>
      </c>
      <c r="S50" s="13"/>
      <c r="T50" s="10" t="str">
        <f>MID(TEXT(данные!$C42,""),43,1)</f>
        <v>д</v>
      </c>
      <c r="U50" s="11"/>
      <c r="V50" s="10" t="str">
        <f>MID(TEXT(данные!$C42,""),44,1)</f>
        <v>а</v>
      </c>
      <c r="W50" s="11"/>
      <c r="X50" s="10" t="str">
        <f>MID(TEXT(данные!$C42,""),45,1)</f>
        <v>,</v>
      </c>
      <c r="Y50" s="11"/>
      <c r="Z50" s="10" t="str">
        <f>MID(TEXT(данные!$C42,""),46,1)</f>
        <v>д</v>
      </c>
      <c r="AA50" s="11"/>
      <c r="AB50" s="10" t="str">
        <f>MID(TEXT(данные!$C42,""),47,1)</f>
        <v>.</v>
      </c>
      <c r="AC50" s="11"/>
      <c r="AD50" s="10" t="str">
        <f>MID(TEXT(данные!$C42,""),48,1)</f>
        <v>8</v>
      </c>
      <c r="AE50" s="11"/>
      <c r="AF50" s="10" t="str">
        <f>MID(TEXT(данные!$C42,""),49,1)</f>
        <v>8</v>
      </c>
      <c r="AG50" s="11"/>
      <c r="AH50" s="10" t="str">
        <f>MID(TEXT(данные!$C42,""),50,1)</f>
        <v>,</v>
      </c>
      <c r="AI50" s="11"/>
      <c r="AJ50" s="10" t="str">
        <f>MID(TEXT(данные!$C42,""),51,1)</f>
        <v>к</v>
      </c>
      <c r="AK50" s="11"/>
      <c r="AL50" s="10" t="str">
        <f>MID(TEXT(данные!$C42,""),52,1)</f>
        <v>в</v>
      </c>
      <c r="AM50" s="11"/>
      <c r="AN50" s="10" t="str">
        <f>MID(TEXT(данные!$C42,""),53,1)</f>
        <v xml:space="preserve"> </v>
      </c>
      <c r="AO50" s="11"/>
      <c r="AP50" s="10" t="str">
        <f>MID(TEXT(данные!$C42,""),54,1)</f>
        <v>9</v>
      </c>
      <c r="AQ50" s="11"/>
      <c r="AR50" s="10" t="str">
        <f>MID(TEXT(данные!$C42,""),55,1)</f>
        <v>7</v>
      </c>
      <c r="AS50" s="11"/>
      <c r="AT50" s="10" t="str">
        <f>MID(TEXT(данные!$C42,""),56,1)</f>
        <v>1</v>
      </c>
      <c r="AU50" s="11"/>
      <c r="AV50" s="10" t="str">
        <f>MID(TEXT(данные!$C42,""),57,1)</f>
        <v>1</v>
      </c>
      <c r="AW50" s="15"/>
      <c r="AX50" s="15"/>
      <c r="AY50" s="136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8"/>
      <c r="CA50" s="15"/>
      <c r="CB50" s="15"/>
      <c r="CC50" s="94"/>
    </row>
    <row r="51" spans="1:81" ht="5.0999999999999996" customHeight="1" x14ac:dyDescent="0.25">
      <c r="A51" s="93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15"/>
      <c r="AX51" s="15"/>
      <c r="AY51" s="122" t="s">
        <v>104</v>
      </c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5"/>
      <c r="CB51" s="15"/>
      <c r="CC51" s="94"/>
    </row>
    <row r="52" spans="1:81" x14ac:dyDescent="0.25">
      <c r="A52" s="93"/>
      <c r="B52" s="14"/>
      <c r="C52" s="14"/>
      <c r="D52" s="15" t="s">
        <v>223</v>
      </c>
      <c r="E52" s="15"/>
      <c r="F52" s="15"/>
      <c r="G52" s="15"/>
      <c r="H52" s="15"/>
      <c r="I52" s="15"/>
      <c r="J52" s="15"/>
      <c r="K52" s="15"/>
      <c r="L52" s="22"/>
      <c r="M52" s="27"/>
      <c r="N52" s="22"/>
      <c r="O52" s="27"/>
      <c r="P52" s="22"/>
      <c r="Q52" s="27"/>
      <c r="R52" s="22"/>
      <c r="S52" s="27"/>
      <c r="T52" s="22"/>
      <c r="U52" s="27"/>
      <c r="V52" s="22"/>
      <c r="W52" s="27"/>
      <c r="X52" s="22"/>
      <c r="Y52" s="27"/>
      <c r="Z52" s="22"/>
      <c r="AA52" s="27"/>
      <c r="AB52" s="22"/>
      <c r="AC52" s="27"/>
      <c r="AD52" s="22"/>
      <c r="AE52" s="27"/>
      <c r="AF52" s="22"/>
      <c r="AG52" s="27"/>
      <c r="AH52" s="22"/>
      <c r="AI52" s="27"/>
      <c r="AJ52" s="22"/>
      <c r="AK52" s="27"/>
      <c r="AL52" s="22"/>
      <c r="AM52" s="27"/>
      <c r="AN52" s="22"/>
      <c r="AO52" s="27"/>
      <c r="AP52" s="22"/>
      <c r="AQ52" s="27"/>
      <c r="AR52" s="22"/>
      <c r="AS52" s="24"/>
      <c r="AT52" s="22"/>
      <c r="AU52" s="27"/>
      <c r="AV52" s="22"/>
      <c r="AW52" s="15"/>
      <c r="AX52" s="15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5"/>
      <c r="CB52" s="15"/>
      <c r="CC52" s="94"/>
    </row>
    <row r="53" spans="1:81" ht="5.0999999999999996" customHeight="1" x14ac:dyDescent="0.25">
      <c r="A53" s="93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5"/>
      <c r="CB53" s="15"/>
      <c r="CC53" s="94"/>
    </row>
    <row r="54" spans="1:81" ht="15.75" thickBot="1" x14ac:dyDescent="0.3">
      <c r="A54" s="95"/>
      <c r="B54" s="25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15"/>
      <c r="AJ54" s="125" t="s">
        <v>105</v>
      </c>
      <c r="AK54" s="125"/>
      <c r="AL54" s="125"/>
      <c r="AM54" s="125"/>
      <c r="AN54" s="125"/>
      <c r="AO54" s="125"/>
      <c r="AP54" s="125"/>
      <c r="AQ54" s="125"/>
      <c r="AR54" s="26"/>
      <c r="AS54" s="26"/>
      <c r="AT54" s="26"/>
      <c r="AU54" s="26"/>
      <c r="AV54" s="26"/>
      <c r="AW54" s="26"/>
      <c r="AX54" s="26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26"/>
      <c r="CB54" s="26"/>
      <c r="CC54" s="96"/>
    </row>
    <row r="55" spans="1:81" ht="5.25" customHeight="1" x14ac:dyDescent="0.25">
      <c r="A55" s="93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25"/>
      <c r="AK55" s="125"/>
      <c r="AL55" s="125"/>
      <c r="AM55" s="125"/>
      <c r="AN55" s="125"/>
      <c r="AO55" s="125"/>
      <c r="AP55" s="125"/>
      <c r="AQ55" s="12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94"/>
    </row>
    <row r="56" spans="1:81" ht="15" customHeight="1" x14ac:dyDescent="0.25">
      <c r="A56" s="93"/>
      <c r="B56" s="14"/>
      <c r="C56" s="14"/>
      <c r="D56" s="15" t="s">
        <v>106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94"/>
    </row>
    <row r="57" spans="1:81" ht="5.25" customHeight="1" x14ac:dyDescent="0.25">
      <c r="A57" s="93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94"/>
    </row>
    <row r="58" spans="1:81" x14ac:dyDescent="0.25">
      <c r="A58" s="93"/>
      <c r="B58" s="14"/>
      <c r="C58" s="14"/>
      <c r="D58" s="15" t="s">
        <v>63</v>
      </c>
      <c r="E58" s="15"/>
      <c r="F58" s="15"/>
      <c r="G58" s="15"/>
      <c r="H58" s="15"/>
      <c r="I58" s="15"/>
      <c r="J58" s="10" t="str">
        <f>IF(J12&gt;0,J12,"")</f>
        <v>А</v>
      </c>
      <c r="K58" s="28"/>
      <c r="L58" s="10" t="str">
        <f>IF(L12&gt;0,L12,"")</f>
        <v>Х</v>
      </c>
      <c r="M58" s="28"/>
      <c r="N58" s="10" t="str">
        <f>IF(N12&gt;0,N12,"")</f>
        <v>М</v>
      </c>
      <c r="O58" s="28"/>
      <c r="P58" s="10" t="str">
        <f>IF(P12&gt;0,P12,"")</f>
        <v>Е</v>
      </c>
      <c r="Q58" s="28"/>
      <c r="R58" s="10" t="str">
        <f>IF(R12&gt;0,R12,"")</f>
        <v>Т</v>
      </c>
      <c r="S58" s="28"/>
      <c r="T58" s="10" t="str">
        <f>IF(T12&gt;0,T12,"")</f>
        <v>О</v>
      </c>
      <c r="U58" s="28"/>
      <c r="V58" s="10" t="str">
        <f>IF(V12&gt;0,V12,"")</f>
        <v>В</v>
      </c>
      <c r="W58" s="28"/>
      <c r="X58" s="10" t="str">
        <f>IF(X12&gt;0,X12,"")</f>
        <v/>
      </c>
      <c r="Y58" s="28"/>
      <c r="Z58" s="10" t="str">
        <f>IF(Z12&gt;0,Z12,"")</f>
        <v/>
      </c>
      <c r="AA58" s="28"/>
      <c r="AB58" s="10" t="str">
        <f>IF(AB12&gt;0,AB12,"")</f>
        <v/>
      </c>
      <c r="AC58" s="28"/>
      <c r="AD58" s="10" t="str">
        <f>IF(AD12&gt;0,AD12,"")</f>
        <v/>
      </c>
      <c r="AE58" s="28"/>
      <c r="AF58" s="10" t="str">
        <f>IF(AF12&gt;0,AF12,"")</f>
        <v/>
      </c>
      <c r="AG58" s="28"/>
      <c r="AH58" s="10" t="str">
        <f>IF(AH12&gt;0,AH12,"")</f>
        <v/>
      </c>
      <c r="AI58" s="28"/>
      <c r="AJ58" s="10" t="str">
        <f>IF(AJ12&gt;0,AJ12,"")</f>
        <v/>
      </c>
      <c r="AK58" s="28"/>
      <c r="AL58" s="10" t="str">
        <f>IF(AL12&gt;0,AL12,"")</f>
        <v/>
      </c>
      <c r="AM58" s="28"/>
      <c r="AN58" s="10" t="str">
        <f>IF(AN12&gt;0,AN12,"")</f>
        <v/>
      </c>
      <c r="AO58" s="28"/>
      <c r="AP58" s="10" t="str">
        <f>IF(AP12&gt;0,AP12,"")</f>
        <v/>
      </c>
      <c r="AQ58" s="28"/>
      <c r="AR58" s="10" t="str">
        <f>IF(AR12&gt;0,AR12,"")</f>
        <v/>
      </c>
      <c r="AS58" s="28"/>
      <c r="AT58" s="10" t="str">
        <f>IF(AT12&gt;0,AT12,"")</f>
        <v/>
      </c>
      <c r="AU58" s="28"/>
      <c r="AV58" s="10" t="str">
        <f>IF(AV12&gt;0,AV12,"")</f>
        <v/>
      </c>
      <c r="AW58" s="28"/>
      <c r="AX58" s="10" t="str">
        <f>IF(AX12&gt;0,AX12,"")</f>
        <v/>
      </c>
      <c r="AY58" s="28"/>
      <c r="AZ58" s="10" t="str">
        <f>IF(AZ12&gt;0,AZ12,"")</f>
        <v/>
      </c>
      <c r="BA58" s="28"/>
      <c r="BB58" s="10" t="str">
        <f>IF(BB12&gt;0,BB12,"")</f>
        <v/>
      </c>
      <c r="BC58" s="28"/>
      <c r="BD58" s="10" t="str">
        <f>IF(BD12&gt;0,BD12,"")</f>
        <v/>
      </c>
      <c r="BE58" s="28"/>
      <c r="BF58" s="10" t="str">
        <f>IF(BF12&gt;0,BF12,"")</f>
        <v/>
      </c>
      <c r="BG58" s="28"/>
      <c r="BH58" s="10" t="str">
        <f>IF(BH12&gt;0,BH12,"")</f>
        <v/>
      </c>
      <c r="BI58" s="28"/>
      <c r="BJ58" s="10" t="str">
        <f>IF(BJ12&gt;0,BJ12,"")</f>
        <v/>
      </c>
      <c r="BK58" s="28"/>
      <c r="BL58" s="10" t="str">
        <f>IF(BL12&gt;0,BL12,"")</f>
        <v/>
      </c>
      <c r="BM58" s="28"/>
      <c r="BN58" s="10" t="str">
        <f>IF(BN12&gt;0,BN12,"")</f>
        <v/>
      </c>
      <c r="BO58" s="28"/>
      <c r="BP58" s="10" t="str">
        <f>IF(BP12&gt;0,BP12,"")</f>
        <v/>
      </c>
      <c r="BQ58" s="28"/>
      <c r="BR58" s="10" t="str">
        <f>IF(BR12&gt;0,BR12,"")</f>
        <v/>
      </c>
      <c r="BS58" s="28"/>
      <c r="BT58" s="10" t="str">
        <f>IF(BT12&gt;0,BT12,"")</f>
        <v/>
      </c>
      <c r="BU58" s="28"/>
      <c r="BV58" s="10" t="str">
        <f>IF(BV12&gt;0,BV12,"")</f>
        <v/>
      </c>
      <c r="BW58" s="28"/>
      <c r="BX58" s="10" t="str">
        <f>IF(BX12&gt;0,BX12,"")</f>
        <v/>
      </c>
      <c r="BY58" s="28"/>
      <c r="BZ58" s="10" t="str">
        <f>IF(BZ12&gt;0,BZ12,"")</f>
        <v/>
      </c>
      <c r="CA58" s="15"/>
      <c r="CB58" s="15"/>
      <c r="CC58" s="94"/>
    </row>
    <row r="59" spans="1:81" ht="3" customHeight="1" x14ac:dyDescent="0.25">
      <c r="A59" s="93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94"/>
    </row>
    <row r="60" spans="1:81" x14ac:dyDescent="0.25">
      <c r="A60" s="93"/>
      <c r="B60" s="14"/>
      <c r="C60" s="14"/>
      <c r="D60" s="126" t="s">
        <v>107</v>
      </c>
      <c r="E60" s="126"/>
      <c r="F60" s="126"/>
      <c r="G60" s="126"/>
      <c r="H60" s="126"/>
      <c r="I60" s="15"/>
      <c r="J60" s="10" t="str">
        <f>IF(J14&gt;0,J14,"")</f>
        <v>А</v>
      </c>
      <c r="K60" s="28"/>
      <c r="L60" s="10" t="str">
        <f>IF(L14&gt;0,L14,"")</f>
        <v>Р</v>
      </c>
      <c r="M60" s="28"/>
      <c r="N60" s="10" t="str">
        <f>IF(N14&gt;0,N14,"")</f>
        <v>Л</v>
      </c>
      <c r="O60" s="28"/>
      <c r="P60" s="10" t="str">
        <f>IF(P14&gt;0,P14,"")</f>
        <v>А</v>
      </c>
      <c r="Q60" s="28"/>
      <c r="R60" s="10" t="str">
        <f>IF(R14&gt;0,R14,"")</f>
        <v>З</v>
      </c>
      <c r="S60" s="28"/>
      <c r="T60" s="10" t="str">
        <f>IF(T14&gt;0,T14,"")</f>
        <v>О</v>
      </c>
      <c r="U60" s="28"/>
      <c r="V60" s="10" t="str">
        <f>IF(V14&gt;0,V14,"")</f>
        <v>Р</v>
      </c>
      <c r="W60" s="28"/>
      <c r="X60" s="10" t="str">
        <f>IF(X14&gt;0,X14,"")</f>
        <v>И</v>
      </c>
      <c r="Y60" s="28"/>
      <c r="Z60" s="10" t="str">
        <f>IF(Z14&gt;0,Z14,"")</f>
        <v>Н</v>
      </c>
      <c r="AA60" s="28"/>
      <c r="AB60" s="10" t="str">
        <f>IF(AB14&gt;0,AB14,"")</f>
        <v>О</v>
      </c>
      <c r="AC60" s="28"/>
      <c r="AD60" s="10" t="str">
        <f>IF(AD14&gt;0,AD14,"")</f>
        <v>Г</v>
      </c>
      <c r="AE60" s="28"/>
      <c r="AF60" s="10" t="str">
        <f>IF(AF14&gt;0,AF14,"")</f>
        <v>Р</v>
      </c>
      <c r="AG60" s="28"/>
      <c r="AH60" s="10" t="str">
        <f>IF(AH14&gt;0,AH14,"")</f>
        <v>И</v>
      </c>
      <c r="AI60" s="28"/>
      <c r="AJ60" s="10" t="str">
        <f>IF(AJ14&gt;0,AJ14,"")</f>
        <v>Н</v>
      </c>
      <c r="AK60" s="28"/>
      <c r="AL60" s="10" t="str">
        <f>IF(AL14&gt;0,AL14,"")</f>
        <v xml:space="preserve"> </v>
      </c>
      <c r="AM60" s="28"/>
      <c r="AN60" s="10" t="str">
        <f>IF(AN14&gt;0,AN14,"")</f>
        <v>Б</v>
      </c>
      <c r="AO60" s="28"/>
      <c r="AP60" s="10" t="str">
        <f>IF(AP14&gt;0,AP14,"")</f>
        <v>Е</v>
      </c>
      <c r="AQ60" s="28"/>
      <c r="AR60" s="10" t="str">
        <f>IF(AR14&gt;0,AR14,"")</f>
        <v>Г</v>
      </c>
      <c r="AS60" s="28"/>
      <c r="AT60" s="10" t="str">
        <f>IF(AT14&gt;0,AT14,"")</f>
        <v>И</v>
      </c>
      <c r="AU60" s="28"/>
      <c r="AV60" s="10" t="str">
        <f>IF(AV14&gt;0,AV14,"")</f>
        <v>Д</v>
      </c>
      <c r="AW60" s="28"/>
      <c r="AX60" s="10" t="str">
        <f>IF(AX14&gt;0,AX14,"")</f>
        <v>Ж</v>
      </c>
      <c r="AY60" s="28"/>
      <c r="AZ60" s="10" t="str">
        <f>IF(AZ14&gt;0,AZ14,"")</f>
        <v>О</v>
      </c>
      <c r="BA60" s="28"/>
      <c r="BB60" s="10" t="str">
        <f>IF(BB14&gt;0,BB14,"")</f>
        <v>Н</v>
      </c>
      <c r="BC60" s="28"/>
      <c r="BD60" s="10" t="str">
        <f>IF(BD14&gt;0,BD14,"")</f>
        <v>О</v>
      </c>
      <c r="BE60" s="28"/>
      <c r="BF60" s="10" t="str">
        <f>IF(BF14&gt;0,BF14,"")</f>
        <v>В</v>
      </c>
      <c r="BG60" s="28"/>
      <c r="BH60" s="10" t="str">
        <f>IF(BH14&gt;0,BH14,"")</f>
        <v>И</v>
      </c>
      <c r="BI60" s="28"/>
      <c r="BJ60" s="10" t="str">
        <f>IF(BJ14&gt;0,BJ14,"")</f>
        <v>Ч</v>
      </c>
      <c r="BK60" s="28"/>
      <c r="BL60" s="10" t="str">
        <f>IF(BL14&gt;0,BL14,"")</f>
        <v/>
      </c>
      <c r="BM60" s="28"/>
      <c r="BN60" s="10" t="str">
        <f>IF(BN14&gt;0,BN14,"")</f>
        <v/>
      </c>
      <c r="BO60" s="28"/>
      <c r="BP60" s="10" t="str">
        <f>IF(BP14&gt;0,BP14,"")</f>
        <v/>
      </c>
      <c r="BQ60" s="28"/>
      <c r="BR60" s="10" t="str">
        <f>IF(BR14&gt;0,BR14,"")</f>
        <v/>
      </c>
      <c r="BS60" s="28"/>
      <c r="BT60" s="10" t="str">
        <f>IF(BT14&gt;0,BT14,"")</f>
        <v/>
      </c>
      <c r="BU60" s="28"/>
      <c r="BV60" s="10" t="str">
        <f>IF(BV14&gt;0,BV14,"")</f>
        <v/>
      </c>
      <c r="BW60" s="28"/>
      <c r="BX60" s="10" t="str">
        <f>IF(BX14&gt;0,BX14,"")</f>
        <v/>
      </c>
      <c r="BY60" s="28"/>
      <c r="BZ60" s="10" t="str">
        <f>IF(BZ14&gt;0,BZ14,"")</f>
        <v/>
      </c>
      <c r="CA60" s="15"/>
      <c r="CB60" s="15"/>
      <c r="CC60" s="94"/>
    </row>
    <row r="61" spans="1:81" ht="3" customHeight="1" x14ac:dyDescent="0.25">
      <c r="A61" s="93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94"/>
    </row>
    <row r="62" spans="1:81" x14ac:dyDescent="0.25">
      <c r="A62" s="93"/>
      <c r="B62" s="14"/>
      <c r="C62" s="14"/>
      <c r="D62" s="119" t="s">
        <v>108</v>
      </c>
      <c r="E62" s="119"/>
      <c r="F62" s="119"/>
      <c r="G62" s="119"/>
      <c r="H62" s="119"/>
      <c r="I62" s="119"/>
      <c r="J62" s="119"/>
      <c r="K62" s="15"/>
      <c r="L62" s="10" t="str">
        <f>IF(L16&gt;0,L16,"")</f>
        <v>Т</v>
      </c>
      <c r="M62" s="28"/>
      <c r="N62" s="10" t="str">
        <f>IF(N16&gt;0,N16,"")</f>
        <v>А</v>
      </c>
      <c r="O62" s="28"/>
      <c r="P62" s="10" t="str">
        <f>IF(P16&gt;0,P16,"")</f>
        <v>Д</v>
      </c>
      <c r="Q62" s="28"/>
      <c r="R62" s="10" t="str">
        <f>IF(R16&gt;0,R16,"")</f>
        <v>Ж</v>
      </c>
      <c r="S62" s="28"/>
      <c r="T62" s="10" t="str">
        <f>IF(T16&gt;0,T16,"")</f>
        <v>И</v>
      </c>
      <c r="U62" s="28"/>
      <c r="V62" s="10" t="str">
        <f>IF(V16&gt;0,V16,"")</f>
        <v>К</v>
      </c>
      <c r="W62" s="28"/>
      <c r="X62" s="10" t="str">
        <f>IF(X16&gt;0,X16,"")</f>
        <v>И</v>
      </c>
      <c r="Y62" s="28"/>
      <c r="Z62" s="10" t="str">
        <f>IF(Z16&gt;0,Z16,"")</f>
        <v>С</v>
      </c>
      <c r="AA62" s="28"/>
      <c r="AB62" s="10" t="str">
        <f>IF(AB16&gt;0,AB16,"")</f>
        <v>Т</v>
      </c>
      <c r="AC62" s="28"/>
      <c r="AD62" s="10" t="str">
        <f>IF(AD16&gt;0,AD16,"")</f>
        <v>А</v>
      </c>
      <c r="AE62" s="28"/>
      <c r="AF62" s="10" t="str">
        <f>IF(AF16&gt;0,AF16,"")</f>
        <v>Н</v>
      </c>
      <c r="AG62" s="28"/>
      <c r="AH62" s="10" t="str">
        <f>IF(AH16&gt;0,AH16,"")</f>
        <v/>
      </c>
      <c r="AI62" s="28"/>
      <c r="AJ62" s="10" t="str">
        <f>IF(AJ16&gt;0,AJ16,"")</f>
        <v/>
      </c>
      <c r="AK62" s="28"/>
      <c r="AL62" s="10" t="str">
        <f>IF(AL16&gt;0,AL16,"")</f>
        <v/>
      </c>
      <c r="AM62" s="28"/>
      <c r="AN62" s="10" t="str">
        <f>IF(AN16&gt;0,AN16,"")</f>
        <v/>
      </c>
      <c r="AO62" s="28"/>
      <c r="AP62" s="10" t="str">
        <f>IF(AP16&gt;0,AP16,"")</f>
        <v/>
      </c>
      <c r="AQ62" s="28"/>
      <c r="AR62" s="10" t="str">
        <f>IF(AR16&gt;0,AR16,"")</f>
        <v/>
      </c>
      <c r="AS62" s="28"/>
      <c r="AT62" s="10" t="str">
        <f>IF(AT16&gt;0,AT16,"")</f>
        <v/>
      </c>
      <c r="AU62" s="28"/>
      <c r="AV62" s="10" t="str">
        <f>IF(AV16&gt;0,AV16,"")</f>
        <v/>
      </c>
      <c r="AW62" s="28"/>
      <c r="AX62" s="10" t="str">
        <f>IF(AX16&gt;0,AX16,"")</f>
        <v/>
      </c>
      <c r="AY62" s="28"/>
      <c r="AZ62" s="10" t="str">
        <f>IF(AZ16&gt;0,AZ16,"")</f>
        <v/>
      </c>
      <c r="BA62" s="28"/>
      <c r="BB62" s="10" t="str">
        <f>IF(BB16&gt;0,BB16,"")</f>
        <v/>
      </c>
      <c r="BC62" s="28"/>
      <c r="BD62" s="10" t="str">
        <f>IF(BD16&gt;0,BD16,"")</f>
        <v/>
      </c>
      <c r="BE62" s="28"/>
      <c r="BF62" s="10" t="str">
        <f>IF(BF16&gt;0,BF16,"")</f>
        <v/>
      </c>
      <c r="BG62" s="28"/>
      <c r="BH62" s="10" t="str">
        <f>IF(BH16&gt;0,BH16,"")</f>
        <v/>
      </c>
      <c r="BI62" s="28"/>
      <c r="BJ62" s="10" t="str">
        <f>IF(BJ16&gt;0,BJ16,"")</f>
        <v/>
      </c>
      <c r="BK62" s="28"/>
      <c r="BL62" s="10" t="str">
        <f>IF(BL16&gt;0,BL16,"")</f>
        <v/>
      </c>
      <c r="BM62" s="28"/>
      <c r="BN62" s="10" t="str">
        <f>IF(BN16&gt;0,BN16,"")</f>
        <v/>
      </c>
      <c r="BO62" s="28"/>
      <c r="BP62" s="10" t="str">
        <f>IF(BP16&gt;0,BP16,"")</f>
        <v/>
      </c>
      <c r="BQ62" s="28"/>
      <c r="BR62" s="10" t="str">
        <f>IF(BR16&gt;0,BR16,"")</f>
        <v/>
      </c>
      <c r="BS62" s="28"/>
      <c r="BT62" s="10" t="str">
        <f>IF(BT16&gt;0,BT16,"")</f>
        <v/>
      </c>
      <c r="BU62" s="28"/>
      <c r="BV62" s="10" t="str">
        <f>IF(BV16&gt;0,BV16,"")</f>
        <v/>
      </c>
      <c r="BW62" s="28"/>
      <c r="BX62" s="10" t="str">
        <f>IF(BX16&gt;0,BX16,"")</f>
        <v/>
      </c>
      <c r="BY62" s="28"/>
      <c r="BZ62" s="10" t="str">
        <f>IF(BZ16&gt;0,BZ16,"")</f>
        <v/>
      </c>
      <c r="CA62" s="15"/>
      <c r="CB62" s="15"/>
      <c r="CC62" s="94"/>
    </row>
    <row r="63" spans="1:81" ht="3" customHeight="1" x14ac:dyDescent="0.25">
      <c r="A63" s="93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94"/>
    </row>
    <row r="64" spans="1:81" x14ac:dyDescent="0.25">
      <c r="A64" s="93"/>
      <c r="B64" s="14"/>
      <c r="C64" s="14"/>
      <c r="D64" s="119" t="s">
        <v>109</v>
      </c>
      <c r="E64" s="119"/>
      <c r="F64" s="119"/>
      <c r="G64" s="119"/>
      <c r="H64" s="119"/>
      <c r="I64" s="119"/>
      <c r="J64" s="15"/>
      <c r="K64" s="15"/>
      <c r="L64" s="18" t="s">
        <v>68</v>
      </c>
      <c r="M64" s="15"/>
      <c r="N64" s="10" t="str">
        <f>IF(N18&gt;0,N18,"")</f>
        <v>0</v>
      </c>
      <c r="O64" s="28"/>
      <c r="P64" s="10" t="str">
        <f>IF(P18&gt;0,P18,"")</f>
        <v>8</v>
      </c>
      <c r="Q64" s="15"/>
      <c r="R64" s="15"/>
      <c r="S64" s="15"/>
      <c r="T64" s="18" t="s">
        <v>69</v>
      </c>
      <c r="U64" s="15"/>
      <c r="V64" s="10" t="str">
        <f>IF(V18&gt;0,V18,"")</f>
        <v>0</v>
      </c>
      <c r="W64" s="28"/>
      <c r="X64" s="10" t="str">
        <f>IF(X18&gt;0,X18,"")</f>
        <v>2</v>
      </c>
      <c r="Y64" s="15"/>
      <c r="Z64" s="15" t="s">
        <v>70</v>
      </c>
      <c r="AA64" s="15"/>
      <c r="AB64" s="10" t="str">
        <f>IF(AB18&gt;0,AB18,"")</f>
        <v>1</v>
      </c>
      <c r="AC64" s="28"/>
      <c r="AD64" s="10" t="str">
        <f>IF(AD18&gt;0,AD18,"")</f>
        <v>9</v>
      </c>
      <c r="AE64" s="28"/>
      <c r="AF64" s="10" t="str">
        <f>IF(AF18&gt;0,AF18,"")</f>
        <v>8</v>
      </c>
      <c r="AG64" s="28"/>
      <c r="AH64" s="10" t="str">
        <f>IF(AH18&gt;0,AH18,"")</f>
        <v>0</v>
      </c>
      <c r="AI64" s="15"/>
      <c r="AJ64" s="15"/>
      <c r="AK64" s="15"/>
      <c r="AL64" s="15"/>
      <c r="AM64" s="15"/>
      <c r="AN64" s="18"/>
      <c r="AO64" s="15"/>
      <c r="AP64" s="18" t="s">
        <v>71</v>
      </c>
      <c r="AQ64" s="15"/>
      <c r="AR64" s="15"/>
      <c r="AS64" s="15"/>
      <c r="AT64" s="116" t="s">
        <v>110</v>
      </c>
      <c r="AU64" s="116"/>
      <c r="AV64" s="116"/>
      <c r="AW64" s="116"/>
      <c r="AX64" s="116"/>
      <c r="AY64" s="117"/>
      <c r="AZ64" s="10" t="str">
        <f>IF(AX18&gt;0,AX18,"")</f>
        <v/>
      </c>
      <c r="BA64" s="15"/>
      <c r="BB64" s="15"/>
      <c r="BC64" s="15"/>
      <c r="BD64" s="116" t="s">
        <v>111</v>
      </c>
      <c r="BE64" s="116"/>
      <c r="BF64" s="116"/>
      <c r="BG64" s="116"/>
      <c r="BH64" s="116"/>
      <c r="BI64" s="117"/>
      <c r="BJ64" s="10" t="str">
        <f>IF(BH18&gt;0,BH18,"")</f>
        <v>Х</v>
      </c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94"/>
    </row>
    <row r="65" spans="1:81" ht="3" customHeight="1" x14ac:dyDescent="0.25">
      <c r="A65" s="93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94"/>
    </row>
    <row r="66" spans="1:81" x14ac:dyDescent="0.25">
      <c r="A66" s="93"/>
      <c r="B66" s="14"/>
      <c r="C66" s="14"/>
      <c r="D66" s="115" t="s">
        <v>76</v>
      </c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5" t="s">
        <v>77</v>
      </c>
      <c r="X66" s="15"/>
      <c r="Y66" s="15"/>
      <c r="Z66" s="10" t="str">
        <f>IF(Z24&gt;0,Z24,"")</f>
        <v>П</v>
      </c>
      <c r="AA66" s="27"/>
      <c r="AB66" s="10" t="str">
        <f>IF(AB24&gt;0,AB24,"")</f>
        <v>А</v>
      </c>
      <c r="AC66" s="27"/>
      <c r="AD66" s="10" t="str">
        <f>IF(AD24&gt;0,AD24,"")</f>
        <v>С</v>
      </c>
      <c r="AE66" s="27"/>
      <c r="AF66" s="10" t="str">
        <f>IF(AF24&gt;0,AF24,"")</f>
        <v>П</v>
      </c>
      <c r="AG66" s="27"/>
      <c r="AH66" s="10" t="str">
        <f>IF(AH24&gt;0,AH24,"")</f>
        <v>О</v>
      </c>
      <c r="AI66" s="27"/>
      <c r="AJ66" s="10" t="str">
        <f>IF(AJ24&gt;0,AJ24,"")</f>
        <v>Р</v>
      </c>
      <c r="AK66" s="27"/>
      <c r="AL66" s="10" t="str">
        <f>IF(AL24&gt;0,AL24,"")</f>
        <v>Т</v>
      </c>
      <c r="AM66" s="27"/>
      <c r="AN66" s="10" t="str">
        <f>IF(AN24&gt;0,AN24,"")</f>
        <v/>
      </c>
      <c r="AO66" s="27"/>
      <c r="AP66" s="10" t="str">
        <f>IF(AP24&gt;0,AP24,"")</f>
        <v/>
      </c>
      <c r="AQ66" s="27"/>
      <c r="AR66" s="10" t="str">
        <f>IF(AR24&gt;0,AR24,"")</f>
        <v/>
      </c>
      <c r="AS66" s="27"/>
      <c r="AT66" s="10" t="str">
        <f>IF(AT24&gt;0,AT24,"")</f>
        <v/>
      </c>
      <c r="AU66" s="15"/>
      <c r="AV66" s="116" t="s">
        <v>78</v>
      </c>
      <c r="AW66" s="116"/>
      <c r="AX66" s="116"/>
      <c r="AY66" s="117"/>
      <c r="AZ66" s="10" t="str">
        <f>IF(AZ24&gt;0,AZ24,"")</f>
        <v>К</v>
      </c>
      <c r="BA66" s="28"/>
      <c r="BB66" s="10" t="str">
        <f>IF(BB24&gt;0,BB24,"")</f>
        <v>О</v>
      </c>
      <c r="BC66" s="28"/>
      <c r="BD66" s="10" t="str">
        <f>IF(BD24&gt;0,BD24,"")</f>
        <v>К</v>
      </c>
      <c r="BE66" s="28"/>
      <c r="BF66" s="10" t="str">
        <f>IF(BF24&gt;0,BF24,"")</f>
        <v>О</v>
      </c>
      <c r="BG66" s="15"/>
      <c r="BH66" s="116" t="s">
        <v>79</v>
      </c>
      <c r="BI66" s="117"/>
      <c r="BJ66" s="10" t="str">
        <f>IF(BJ24&gt;0,BJ24,"")</f>
        <v>1</v>
      </c>
      <c r="BK66" s="28"/>
      <c r="BL66" s="10" t="str">
        <f>IF(BL24&gt;0,BL24,"")</f>
        <v>2</v>
      </c>
      <c r="BM66" s="28"/>
      <c r="BN66" s="10" t="str">
        <f>IF(BN24&gt;0,BN24,"")</f>
        <v>3</v>
      </c>
      <c r="BO66" s="28"/>
      <c r="BP66" s="10" t="str">
        <f>IF(BP24&gt;0,BP24,"")</f>
        <v>4</v>
      </c>
      <c r="BQ66" s="28"/>
      <c r="BR66" s="10" t="str">
        <f>IF(BR24&gt;0,BR24,"")</f>
        <v>5</v>
      </c>
      <c r="BS66" s="28"/>
      <c r="BT66" s="10" t="str">
        <f>IF(BT24&gt;0,BT24,"")</f>
        <v>6</v>
      </c>
      <c r="BU66" s="28"/>
      <c r="BV66" s="10" t="str">
        <f>IF(BV24&gt;0,BV24,"")</f>
        <v>7</v>
      </c>
      <c r="BW66" s="28"/>
      <c r="BX66" s="10" t="str">
        <f>IF(BX24&gt;0,BX24,"")</f>
        <v>8</v>
      </c>
      <c r="BY66" s="28"/>
      <c r="BZ66" s="10" t="str">
        <f>IF(BZ24&gt;0,BZ24,"")</f>
        <v>9</v>
      </c>
      <c r="CA66" s="15"/>
      <c r="CB66" s="15"/>
      <c r="CC66" s="94"/>
    </row>
    <row r="67" spans="1:81" ht="3" customHeight="1" x14ac:dyDescent="0.25">
      <c r="A67" s="93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94"/>
    </row>
    <row r="68" spans="1:81" x14ac:dyDescent="0.25">
      <c r="A68" s="93"/>
      <c r="B68" s="14"/>
      <c r="C68" s="14"/>
      <c r="D68" s="17" t="s">
        <v>112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94"/>
    </row>
    <row r="69" spans="1:81" ht="3.75" customHeight="1" x14ac:dyDescent="0.25">
      <c r="A69" s="93"/>
      <c r="B69" s="14"/>
      <c r="C69" s="14"/>
      <c r="D69" s="17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94"/>
    </row>
    <row r="70" spans="1:81" x14ac:dyDescent="0.25">
      <c r="A70" s="93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94"/>
    </row>
    <row r="71" spans="1:81" x14ac:dyDescent="0.25">
      <c r="A71" s="93"/>
      <c r="B71" s="14"/>
      <c r="C71" s="14"/>
      <c r="D71" s="119" t="s">
        <v>113</v>
      </c>
      <c r="E71" s="119"/>
      <c r="F71" s="119"/>
      <c r="G71" s="119"/>
      <c r="H71" s="119"/>
      <c r="I71" s="119"/>
      <c r="J71" s="119"/>
      <c r="K71" s="119"/>
      <c r="L71" s="119"/>
      <c r="M71" s="15"/>
      <c r="N71" s="10" t="str">
        <f>LEFT(TEXT(данные!$C45,""),1)</f>
        <v>К</v>
      </c>
      <c r="O71" s="11"/>
      <c r="P71" s="10" t="str">
        <f>MID(TEXT(данные!$C45,""),2,1)</f>
        <v>Р</v>
      </c>
      <c r="Q71" s="11"/>
      <c r="R71" s="10" t="str">
        <f>MID(TEXT(данные!$C45,""),3,1)</f>
        <v>А</v>
      </c>
      <c r="S71" s="12"/>
      <c r="T71" s="10" t="str">
        <f>MID(TEXT(данные!$C45,""),4,1)</f>
        <v>С</v>
      </c>
      <c r="U71" s="13"/>
      <c r="V71" s="10" t="str">
        <f>MID(TEXT(данные!$C45,""),5,1)</f>
        <v>Н</v>
      </c>
      <c r="W71" s="11"/>
      <c r="X71" s="10" t="str">
        <f>MID(TEXT(данные!$C45,""),6,1)</f>
        <v>О</v>
      </c>
      <c r="Y71" s="11"/>
      <c r="Z71" s="10" t="str">
        <f>MID(TEXT(данные!$C45,""),7,1)</f>
        <v>Я</v>
      </c>
      <c r="AA71" s="11"/>
      <c r="AB71" s="10" t="str">
        <f>MID(TEXT(данные!$C45,""),8,1)</f>
        <v>Р</v>
      </c>
      <c r="AC71" s="11"/>
      <c r="AD71" s="10" t="str">
        <f>MID(TEXT(данные!$C45,""),9,1)</f>
        <v>С</v>
      </c>
      <c r="AE71" s="11"/>
      <c r="AF71" s="10" t="str">
        <f>MID(TEXT(данные!$C45,""),10,1)</f>
        <v>К</v>
      </c>
      <c r="AG71" s="11"/>
      <c r="AH71" s="10" t="str">
        <f>MID(TEXT(данные!$C45,""),11,1)</f>
        <v>И</v>
      </c>
      <c r="AI71" s="11"/>
      <c r="AJ71" s="10" t="str">
        <f>MID(TEXT(данные!$C45,""),12,1)</f>
        <v>Й</v>
      </c>
      <c r="AK71" s="11"/>
      <c r="AL71" s="10" t="str">
        <f>MID(TEXT(данные!$C45,""),13,1)</f>
        <v xml:space="preserve"> </v>
      </c>
      <c r="AM71" s="11"/>
      <c r="AN71" s="10" t="str">
        <f>MID(TEXT(данные!$C45,""),14,1)</f>
        <v>К</v>
      </c>
      <c r="AO71" s="11"/>
      <c r="AP71" s="10" t="str">
        <f>MID(TEXT(данные!$C45,""),15,1)</f>
        <v>Р</v>
      </c>
      <c r="AQ71" s="11"/>
      <c r="AR71" s="10" t="str">
        <f>MID(TEXT(данные!$C45,""),16,1)</f>
        <v>А</v>
      </c>
      <c r="AS71" s="11"/>
      <c r="AT71" s="10" t="str">
        <f>MID(TEXT(данные!$C45,""),17,1)</f>
        <v>Й</v>
      </c>
      <c r="AU71" s="11"/>
      <c r="AV71" s="10" t="str">
        <f>MID(TEXT(данные!$C45,""),18,1)</f>
        <v/>
      </c>
      <c r="AW71" s="11"/>
      <c r="AX71" s="10" t="str">
        <f>MID(TEXT(данные!$C45,""),19,1)</f>
        <v/>
      </c>
      <c r="AY71" s="11"/>
      <c r="AZ71" s="10" t="str">
        <f>MID(TEXT(данные!$C45,""),20,1)</f>
        <v/>
      </c>
      <c r="BA71" s="11"/>
      <c r="BB71" s="10" t="str">
        <f>MID(TEXT(данные!$C45,""),21,1)</f>
        <v/>
      </c>
      <c r="BC71" s="11"/>
      <c r="BD71" s="10" t="str">
        <f>MID(TEXT(данные!$C45,""),22,1)</f>
        <v/>
      </c>
      <c r="BE71" s="11"/>
      <c r="BF71" s="10" t="str">
        <f>MID(TEXT(данные!$C45,""),23,1)</f>
        <v/>
      </c>
      <c r="BG71" s="11"/>
      <c r="BH71" s="10" t="str">
        <f>MID(TEXT(данные!$C45,""),24,1)</f>
        <v/>
      </c>
      <c r="BI71" s="11"/>
      <c r="BJ71" s="10" t="str">
        <f>MID(TEXT(данные!$C45,""),25,1)</f>
        <v/>
      </c>
      <c r="BK71" s="11"/>
      <c r="BL71" s="10" t="str">
        <f>MID(TEXT(данные!$C45,""),26,1)</f>
        <v/>
      </c>
      <c r="BM71" s="11"/>
      <c r="BN71" s="10" t="str">
        <f>MID(TEXT(данные!$C45,""),27,1)</f>
        <v/>
      </c>
      <c r="BO71" s="11"/>
      <c r="BP71" s="10" t="str">
        <f>MID(TEXT(данные!$C45,""),28,1)</f>
        <v/>
      </c>
      <c r="BQ71" s="11"/>
      <c r="BR71" s="10" t="str">
        <f>MID(TEXT(данные!$C45,""),29,1)</f>
        <v/>
      </c>
      <c r="BS71" s="11"/>
      <c r="BT71" s="10" t="str">
        <f>MID(TEXT(данные!$C45,""),30,1)</f>
        <v/>
      </c>
      <c r="BU71" s="11"/>
      <c r="BV71" s="10" t="str">
        <f>MID(TEXT(данные!$C45,""),31,1)</f>
        <v/>
      </c>
      <c r="BW71" s="11"/>
      <c r="BX71" s="10" t="str">
        <f>MID(TEXT(данные!$C45,""),32,1)</f>
        <v/>
      </c>
      <c r="BY71" s="11"/>
      <c r="BZ71" s="10" t="str">
        <f>MID(TEXT(данные!$C45,""),33,1)</f>
        <v/>
      </c>
      <c r="CA71" s="15"/>
      <c r="CB71" s="15"/>
      <c r="CC71" s="94"/>
    </row>
    <row r="72" spans="1:81" ht="3" customHeight="1" x14ac:dyDescent="0.25">
      <c r="A72" s="93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94"/>
    </row>
    <row r="73" spans="1:81" x14ac:dyDescent="0.25">
      <c r="A73" s="93"/>
      <c r="B73" s="14"/>
      <c r="C73" s="14"/>
      <c r="D73" s="15" t="s">
        <v>114</v>
      </c>
      <c r="E73" s="15"/>
      <c r="F73" s="15"/>
      <c r="G73" s="15"/>
      <c r="H73" s="15"/>
      <c r="I73" s="15"/>
      <c r="J73" s="10" t="str">
        <f>LEFT(TEXT(данные!$C46,""),1)</f>
        <v>К</v>
      </c>
      <c r="K73" s="11"/>
      <c r="L73" s="10" t="str">
        <f>MID(TEXT(данные!$C46,""),2,1)</f>
        <v>О</v>
      </c>
      <c r="M73" s="11"/>
      <c r="N73" s="10" t="str">
        <f>MID(TEXT(данные!$C46,""),3,1)</f>
        <v>З</v>
      </c>
      <c r="O73" s="12"/>
      <c r="P73" s="10" t="str">
        <f>MID(TEXT(данные!$C46,""),4,1)</f>
        <v>Е</v>
      </c>
      <c r="Q73" s="13"/>
      <c r="R73" s="10" t="str">
        <f>MID(TEXT(данные!$C46,""),5,1)</f>
        <v>Л</v>
      </c>
      <c r="S73" s="11"/>
      <c r="T73" s="10" t="str">
        <f>MID(TEXT(данные!$C46,""),6,1)</f>
        <v>Ь</v>
      </c>
      <c r="U73" s="11"/>
      <c r="V73" s="10" t="str">
        <f>MID(TEXT(данные!$C46,""),7,1)</f>
        <v>С</v>
      </c>
      <c r="W73" s="11"/>
      <c r="X73" s="10" t="str">
        <f>MID(TEXT(данные!$C46,""),8,1)</f>
        <v>К</v>
      </c>
      <c r="Y73" s="11"/>
      <c r="Z73" s="10" t="str">
        <f>MID(TEXT(данные!$C46,""),9,1)</f>
        <v>И</v>
      </c>
      <c r="AA73" s="11"/>
      <c r="AB73" s="10" t="str">
        <f>MID(TEXT(данные!$C46,""),10,1)</f>
        <v>Й</v>
      </c>
      <c r="AC73" s="11"/>
      <c r="AD73" s="10" t="str">
        <f>MID(TEXT(данные!$C46,""),11,1)</f>
        <v xml:space="preserve"> </v>
      </c>
      <c r="AE73" s="11"/>
      <c r="AF73" s="10" t="str">
        <f>MID(TEXT(данные!$C46,""),12,1)</f>
        <v>Р</v>
      </c>
      <c r="AG73" s="11"/>
      <c r="AH73" s="10" t="str">
        <f>MID(TEXT(данные!$C46,""),13,1)</f>
        <v>А</v>
      </c>
      <c r="AI73" s="11"/>
      <c r="AJ73" s="10" t="str">
        <f>MID(TEXT(данные!$C46,""),14,1)</f>
        <v>Й</v>
      </c>
      <c r="AK73" s="11"/>
      <c r="AL73" s="10" t="str">
        <f>MID(TEXT(данные!$C46,""),15,1)</f>
        <v>О</v>
      </c>
      <c r="AM73" s="11"/>
      <c r="AN73" s="10" t="str">
        <f>MID(TEXT(данные!$C46,""),16,1)</f>
        <v>Н</v>
      </c>
      <c r="AO73" s="11"/>
      <c r="AP73" s="10" t="str">
        <f>MID(TEXT(данные!$C46,""),17,1)</f>
        <v/>
      </c>
      <c r="AQ73" s="11"/>
      <c r="AR73" s="10" t="str">
        <f>MID(TEXT(данные!$C46,""),18,1)</f>
        <v/>
      </c>
      <c r="AS73" s="11"/>
      <c r="AT73" s="10" t="str">
        <f>MID(TEXT(данные!$C46,""),19,1)</f>
        <v/>
      </c>
      <c r="AU73" s="11"/>
      <c r="AV73" s="10" t="str">
        <f>MID(TEXT(данные!$C46,""),20,1)</f>
        <v/>
      </c>
      <c r="AW73" s="11"/>
      <c r="AX73" s="10" t="str">
        <f>MID(TEXT(данные!$C46,""),21,1)</f>
        <v/>
      </c>
      <c r="AY73" s="11"/>
      <c r="AZ73" s="10" t="str">
        <f>MID(TEXT(данные!$C46,""),22,1)</f>
        <v/>
      </c>
      <c r="BA73" s="11"/>
      <c r="BB73" s="10" t="str">
        <f>MID(TEXT(данные!$C46,""),23,1)</f>
        <v/>
      </c>
      <c r="BC73" s="11"/>
      <c r="BD73" s="10" t="str">
        <f>MID(TEXT(данные!$C46,""),24,1)</f>
        <v/>
      </c>
      <c r="BE73" s="11"/>
      <c r="BF73" s="10" t="str">
        <f>MID(TEXT(данные!$C46,""),25,1)</f>
        <v/>
      </c>
      <c r="BG73" s="11"/>
      <c r="BH73" s="10" t="str">
        <f>MID(TEXT(данные!$C46,""),26,1)</f>
        <v/>
      </c>
      <c r="BI73" s="11"/>
      <c r="BJ73" s="10" t="str">
        <f>MID(TEXT(данные!$C46,""),27,1)</f>
        <v/>
      </c>
      <c r="BK73" s="11"/>
      <c r="BL73" s="10" t="str">
        <f>MID(TEXT(данные!$C46,""),28,1)</f>
        <v/>
      </c>
      <c r="BM73" s="11"/>
      <c r="BN73" s="10" t="str">
        <f>MID(TEXT(данные!$C46,""),29,1)</f>
        <v/>
      </c>
      <c r="BO73" s="11"/>
      <c r="BP73" s="10" t="str">
        <f>MID(TEXT(данные!$C46,""),30,1)</f>
        <v/>
      </c>
      <c r="BQ73" s="11"/>
      <c r="BR73" s="10" t="str">
        <f>MID(TEXT(данные!$C46,""),31,1)</f>
        <v/>
      </c>
      <c r="BS73" s="11"/>
      <c r="BT73" s="10" t="str">
        <f>MID(TEXT(данные!$C46,""),32,1)</f>
        <v/>
      </c>
      <c r="BU73" s="11"/>
      <c r="BV73" s="10" t="str">
        <f>MID(TEXT(данные!$C46,""),33,1)</f>
        <v/>
      </c>
      <c r="BW73" s="11"/>
      <c r="BX73" s="10" t="str">
        <f>MID(TEXT(данные!$C46,""),34,1)</f>
        <v/>
      </c>
      <c r="BY73" s="11"/>
      <c r="BZ73" s="10" t="str">
        <f>MID(TEXT(данные!$C46,""),35,1)</f>
        <v/>
      </c>
      <c r="CA73" s="15"/>
      <c r="CB73" s="15"/>
      <c r="CC73" s="94"/>
    </row>
    <row r="74" spans="1:81" ht="3" customHeight="1" x14ac:dyDescent="0.25">
      <c r="A74" s="93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94"/>
    </row>
    <row r="75" spans="1:81" x14ac:dyDescent="0.25">
      <c r="A75" s="93"/>
      <c r="B75" s="14"/>
      <c r="C75" s="14"/>
      <c r="D75" s="119" t="s">
        <v>115</v>
      </c>
      <c r="E75" s="119"/>
      <c r="F75" s="119"/>
      <c r="G75" s="119"/>
      <c r="H75" s="119"/>
      <c r="I75" s="119"/>
      <c r="J75" s="119"/>
      <c r="K75" s="119"/>
      <c r="L75" s="119"/>
      <c r="M75" s="15"/>
      <c r="N75" s="10" t="str">
        <f>LEFT(TEXT(данные!$C47,""),1)</f>
        <v>С</v>
      </c>
      <c r="O75" s="11"/>
      <c r="P75" s="10" t="str">
        <f>MID(TEXT(данные!$C47,""),2,1)</f>
        <v>Е</v>
      </c>
      <c r="Q75" s="11"/>
      <c r="R75" s="10" t="str">
        <f>MID(TEXT(данные!$C47,""),3,1)</f>
        <v>Л</v>
      </c>
      <c r="S75" s="12"/>
      <c r="T75" s="10" t="str">
        <f>MID(TEXT(данные!$C47,""),4,1)</f>
        <v>О</v>
      </c>
      <c r="U75" s="13"/>
      <c r="V75" s="10" t="str">
        <f>MID(TEXT(данные!$C47,""),5,1)</f>
        <v xml:space="preserve"> </v>
      </c>
      <c r="W75" s="11"/>
      <c r="X75" s="10" t="str">
        <f>MID(TEXT(данные!$C47,""),6,1)</f>
        <v>М</v>
      </c>
      <c r="Y75" s="11"/>
      <c r="Z75" s="10" t="str">
        <f>MID(TEXT(данные!$C47,""),7,1)</f>
        <v>А</v>
      </c>
      <c r="AA75" s="11"/>
      <c r="AB75" s="10" t="str">
        <f>MID(TEXT(данные!$C47,""),8,1)</f>
        <v>Л</v>
      </c>
      <c r="AC75" s="11"/>
      <c r="AD75" s="10" t="str">
        <f>MID(TEXT(данные!$C47,""),9,1)</f>
        <v>О</v>
      </c>
      <c r="AE75" s="11"/>
      <c r="AF75" s="10" t="str">
        <f>MID(TEXT(данные!$C47,""),10,1)</f>
        <v>Е</v>
      </c>
      <c r="AG75" s="11"/>
      <c r="AH75" s="10" t="str">
        <f>MID(TEXT(данные!$C47,""),11,1)</f>
        <v xml:space="preserve"> </v>
      </c>
      <c r="AI75" s="11"/>
      <c r="AJ75" s="10" t="str">
        <f>MID(TEXT(данные!$C47,""),12,1)</f>
        <v>Г</v>
      </c>
      <c r="AK75" s="11"/>
      <c r="AL75" s="10" t="str">
        <f>MID(TEXT(данные!$C47,""),13,1)</f>
        <v>А</v>
      </c>
      <c r="AM75" s="11"/>
      <c r="AN75" s="10" t="str">
        <f>MID(TEXT(данные!$C47,""),14,1)</f>
        <v>Д</v>
      </c>
      <c r="AO75" s="11"/>
      <c r="AP75" s="10" t="str">
        <f>MID(TEXT(данные!$C47,""),15,1)</f>
        <v>Ю</v>
      </c>
      <c r="AQ75" s="11"/>
      <c r="AR75" s="10" t="str">
        <f>MID(TEXT(данные!$C47,""),16,1)</f>
        <v>К</v>
      </c>
      <c r="AS75" s="11"/>
      <c r="AT75" s="10" t="str">
        <f>MID(TEXT(данные!$C47,""),17,1)</f>
        <v>И</v>
      </c>
      <c r="AU75" s="11"/>
      <c r="AV75" s="10" t="str">
        <f>MID(TEXT(данные!$C47,""),18,1)</f>
        <v>Н</v>
      </c>
      <c r="AW75" s="11"/>
      <c r="AX75" s="10" t="str">
        <f>MID(TEXT(данные!$C47,""),19,1)</f>
        <v>О</v>
      </c>
      <c r="AY75" s="11"/>
      <c r="AZ75" s="10" t="str">
        <f>MID(TEXT(данные!$C47,""),20,1)</f>
        <v/>
      </c>
      <c r="BA75" s="11"/>
      <c r="BB75" s="10" t="str">
        <f>MID(TEXT(данные!$C47,""),21,1)</f>
        <v/>
      </c>
      <c r="BC75" s="11"/>
      <c r="BD75" s="10" t="str">
        <f>MID(TEXT(данные!$C47,""),22,1)</f>
        <v/>
      </c>
      <c r="BE75" s="11"/>
      <c r="BF75" s="10" t="str">
        <f>MID(TEXT(данные!$C47,""),23,1)</f>
        <v/>
      </c>
      <c r="BG75" s="11"/>
      <c r="BH75" s="10" t="str">
        <f>MID(TEXT(данные!$C47,""),24,1)</f>
        <v/>
      </c>
      <c r="BI75" s="11"/>
      <c r="BJ75" s="10" t="str">
        <f>MID(TEXT(данные!$C47,""),25,1)</f>
        <v/>
      </c>
      <c r="BK75" s="11"/>
      <c r="BL75" s="10" t="str">
        <f>MID(TEXT(данные!$C47,""),26,1)</f>
        <v/>
      </c>
      <c r="BM75" s="11"/>
      <c r="BN75" s="10" t="str">
        <f>MID(TEXT(данные!$C47,""),27,1)</f>
        <v/>
      </c>
      <c r="BO75" s="11"/>
      <c r="BP75" s="10" t="str">
        <f>MID(TEXT(данные!$C47,""),28,1)</f>
        <v/>
      </c>
      <c r="BQ75" s="11"/>
      <c r="BR75" s="10" t="str">
        <f>MID(TEXT(данные!$C47,""),29,1)</f>
        <v/>
      </c>
      <c r="BS75" s="11"/>
      <c r="BT75" s="10" t="str">
        <f>MID(TEXT(данные!$C47,""),30,1)</f>
        <v/>
      </c>
      <c r="BU75" s="11"/>
      <c r="BV75" s="10" t="str">
        <f>MID(TEXT(данные!$C47,""),31,1)</f>
        <v/>
      </c>
      <c r="BW75" s="11"/>
      <c r="BX75" s="10" t="str">
        <f>MID(TEXT(данные!$C47,""),32,1)</f>
        <v/>
      </c>
      <c r="BY75" s="11"/>
      <c r="BZ75" s="10" t="str">
        <f>MID(TEXT(данные!$C47,""),33,1)</f>
        <v/>
      </c>
      <c r="CA75" s="15"/>
      <c r="CB75" s="15"/>
      <c r="CC75" s="94"/>
    </row>
    <row r="76" spans="1:81" ht="3" customHeight="1" x14ac:dyDescent="0.25">
      <c r="A76" s="93"/>
      <c r="B76" s="14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94"/>
    </row>
    <row r="77" spans="1:81" x14ac:dyDescent="0.25">
      <c r="A77" s="93"/>
      <c r="B77" s="14"/>
      <c r="C77" s="14"/>
      <c r="D77" s="15" t="s">
        <v>116</v>
      </c>
      <c r="E77" s="15"/>
      <c r="F77" s="15"/>
      <c r="G77" s="15"/>
      <c r="H77" s="15"/>
      <c r="I77" s="15"/>
      <c r="J77" s="10" t="str">
        <f>LEFT(TEXT(данные!C48,""),1)</f>
        <v>К</v>
      </c>
      <c r="K77" s="11"/>
      <c r="L77" s="10" t="str">
        <f>MID(TEXT(данные!$C48,""),2,1)</f>
        <v>У</v>
      </c>
      <c r="M77" s="11"/>
      <c r="N77" s="10" t="str">
        <f>MID(TEXT(данные!$C48,""),3,1)</f>
        <v>Р</v>
      </c>
      <c r="O77" s="12"/>
      <c r="P77" s="10" t="str">
        <f>MID(TEXT(данные!$C48,""),4,1)</f>
        <v>Ч</v>
      </c>
      <c r="Q77" s="13"/>
      <c r="R77" s="10" t="str">
        <f>MID(TEXT(данные!$C48,""),5,1)</f>
        <v>А</v>
      </c>
      <c r="S77" s="11"/>
      <c r="T77" s="10" t="str">
        <f>MID(TEXT(данные!$C48,""),6,1)</f>
        <v>Т</v>
      </c>
      <c r="U77" s="11"/>
      <c r="V77" s="10" t="str">
        <f>MID(TEXT(данные!$C48,""),7,1)</f>
        <v>О</v>
      </c>
      <c r="W77" s="11"/>
      <c r="X77" s="10" t="str">
        <f>MID(TEXT(данные!$C48,""),8,1)</f>
        <v>В</v>
      </c>
      <c r="Y77" s="11"/>
      <c r="Z77" s="10" t="str">
        <f>MID(TEXT(данные!$C48,""),9,1)</f>
        <v>А</v>
      </c>
      <c r="AA77" s="11"/>
      <c r="AB77" s="10" t="str">
        <f>MID(TEXT(данные!$C48,""),10,1)</f>
        <v/>
      </c>
      <c r="AC77" s="11"/>
      <c r="AD77" s="10" t="str">
        <f>MID(TEXT(данные!$C48,""),11,1)</f>
        <v/>
      </c>
      <c r="AE77" s="11"/>
      <c r="AF77" s="10" t="str">
        <f>MID(TEXT(данные!$C48,""),12,1)</f>
        <v/>
      </c>
      <c r="AG77" s="11"/>
      <c r="AH77" s="10" t="str">
        <f>MID(TEXT(данные!$C48,""),13,1)</f>
        <v/>
      </c>
      <c r="AI77" s="11"/>
      <c r="AJ77" s="10" t="str">
        <f>MID(TEXT(данные!$C48,""),14,1)</f>
        <v/>
      </c>
      <c r="AK77" s="11"/>
      <c r="AL77" s="10" t="str">
        <f>MID(TEXT(данные!$C48,""),15,1)</f>
        <v/>
      </c>
      <c r="AM77" s="11"/>
      <c r="AN77" s="10" t="str">
        <f>MID(TEXT(данные!$C48,""),16,1)</f>
        <v/>
      </c>
      <c r="AO77" s="11"/>
      <c r="AP77" s="10" t="str">
        <f>MID(TEXT(данные!$C48,""),17,1)</f>
        <v/>
      </c>
      <c r="AQ77" s="11"/>
      <c r="AR77" s="10" t="str">
        <f>MID(TEXT(данные!$C48,""),18,1)</f>
        <v/>
      </c>
      <c r="AS77" s="11"/>
      <c r="AT77" s="10" t="str">
        <f>MID(TEXT(данные!$C48,""),19,1)</f>
        <v/>
      </c>
      <c r="AU77" s="11"/>
      <c r="AV77" s="10" t="str">
        <f>MID(TEXT(данные!$C48,""),20,1)</f>
        <v/>
      </c>
      <c r="AW77" s="11"/>
      <c r="AX77" s="10" t="str">
        <f>MID(TEXT(данные!$C48,""),21,1)</f>
        <v/>
      </c>
      <c r="AY77" s="11"/>
      <c r="AZ77" s="10" t="str">
        <f>MID(TEXT(данные!$C48,""),22,1)</f>
        <v/>
      </c>
      <c r="BA77" s="11"/>
      <c r="BB77" s="10" t="str">
        <f>MID(TEXT(данные!$C48,""),23,1)</f>
        <v/>
      </c>
      <c r="BC77" s="11"/>
      <c r="BD77" s="10" t="str">
        <f>MID(TEXT(данные!$C48,""),24,1)</f>
        <v/>
      </c>
      <c r="BE77" s="11"/>
      <c r="BF77" s="10" t="str">
        <f>MID(TEXT(данные!$C48,""),25,1)</f>
        <v/>
      </c>
      <c r="BG77" s="11"/>
      <c r="BH77" s="10" t="str">
        <f>MID(TEXT(данные!$C48,""),26,1)</f>
        <v/>
      </c>
      <c r="BI77" s="11"/>
      <c r="BJ77" s="10" t="str">
        <f>MID(TEXT(данные!$C48,""),27,1)</f>
        <v/>
      </c>
      <c r="BK77" s="11"/>
      <c r="BL77" s="10" t="str">
        <f>MID(TEXT(данные!$C48,""),28,1)</f>
        <v/>
      </c>
      <c r="BM77" s="11"/>
      <c r="BN77" s="10" t="str">
        <f>MID(TEXT(данные!$C48,""),29,1)</f>
        <v/>
      </c>
      <c r="BO77" s="11"/>
      <c r="BP77" s="10" t="str">
        <f>MID(TEXT(данные!$C48,""),30,1)</f>
        <v/>
      </c>
      <c r="BQ77" s="11"/>
      <c r="BR77" s="10" t="str">
        <f>MID(TEXT(данные!$C48,""),31,1)</f>
        <v/>
      </c>
      <c r="BS77" s="11"/>
      <c r="BT77" s="10" t="str">
        <f>MID(TEXT(данные!$C48,""),32,1)</f>
        <v/>
      </c>
      <c r="BU77" s="11"/>
      <c r="BV77" s="10" t="str">
        <f>MID(TEXT(данные!$C48,""),33,1)</f>
        <v/>
      </c>
      <c r="BW77" s="11"/>
      <c r="BX77" s="10" t="str">
        <f>MID(TEXT(данные!$C48,""),34,1)</f>
        <v/>
      </c>
      <c r="BY77" s="11"/>
      <c r="BZ77" s="10" t="str">
        <f>MID(TEXT(данные!$C48,""),35,1)</f>
        <v/>
      </c>
      <c r="CA77" s="27"/>
      <c r="CB77" s="15"/>
      <c r="CC77" s="94"/>
    </row>
    <row r="78" spans="1:81" ht="3" customHeight="1" x14ac:dyDescent="0.25">
      <c r="A78" s="93"/>
      <c r="B78" s="14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94"/>
    </row>
    <row r="79" spans="1:81" x14ac:dyDescent="0.25">
      <c r="A79" s="93"/>
      <c r="B79" s="14"/>
      <c r="C79" s="14"/>
      <c r="D79" s="15" t="s">
        <v>117</v>
      </c>
      <c r="E79" s="15"/>
      <c r="F79" s="15"/>
      <c r="G79" s="15"/>
      <c r="H79" s="10" t="str">
        <f>MID(TEXT(данные!$C49,""),2,1)</f>
        <v>1</v>
      </c>
      <c r="I79" s="11"/>
      <c r="J79" s="10" t="str">
        <f>MID(TEXT(данные!$C49,""),3,1)</f>
        <v>2</v>
      </c>
      <c r="K79" s="12"/>
      <c r="L79" s="10" t="str">
        <f>MID(TEXT(данные!$C49,""),4,1)</f>
        <v>3</v>
      </c>
      <c r="M79" s="13"/>
      <c r="N79" s="10" t="str">
        <f>MID(TEXT(данные!$C49,""),5,1)</f>
        <v>4</v>
      </c>
      <c r="O79" s="11"/>
      <c r="P79" s="15" t="s">
        <v>118</v>
      </c>
      <c r="Q79" s="15"/>
      <c r="R79" s="15"/>
      <c r="S79" s="15"/>
      <c r="T79" s="10" t="str">
        <f>MID(TEXT(данные!$C50,""),2,1)</f>
        <v>5</v>
      </c>
      <c r="U79" s="11"/>
      <c r="V79" s="10" t="str">
        <f>MID(TEXT(данные!$C50,""),3,1)</f>
        <v>6</v>
      </c>
      <c r="W79" s="12"/>
      <c r="X79" s="10" t="str">
        <f>MID(TEXT(данные!$C50,""),4,1)</f>
        <v>7</v>
      </c>
      <c r="Y79" s="13"/>
      <c r="Z79" s="10" t="str">
        <f>MID(TEXT(данные!$C50,""),5,1)</f>
        <v>8</v>
      </c>
      <c r="AA79" s="11"/>
      <c r="AB79" s="120" t="s">
        <v>119</v>
      </c>
      <c r="AC79" s="120"/>
      <c r="AD79" s="120"/>
      <c r="AE79" s="120"/>
      <c r="AF79" s="120"/>
      <c r="AG79" s="121"/>
      <c r="AH79" s="10" t="str">
        <f>MID(TEXT(данные!$C51,""),2,1)</f>
        <v>9</v>
      </c>
      <c r="AI79" s="11"/>
      <c r="AJ79" s="10" t="str">
        <f>MID(TEXT(данные!$C51,""),3,1)</f>
        <v>0</v>
      </c>
      <c r="AK79" s="12"/>
      <c r="AL79" s="10" t="str">
        <f>MID(TEXT(данные!$C51,""),4,1)</f>
        <v>1</v>
      </c>
      <c r="AM79" s="13"/>
      <c r="AN79" s="10" t="str">
        <f>MID(TEXT(данные!$C51,""),5,1)</f>
        <v>2</v>
      </c>
      <c r="AO79" s="11"/>
      <c r="AP79" s="116" t="s">
        <v>120</v>
      </c>
      <c r="AQ79" s="116"/>
      <c r="AR79" s="116"/>
      <c r="AS79" s="116"/>
      <c r="AT79" s="116"/>
      <c r="AU79" s="117"/>
      <c r="AV79" s="10" t="str">
        <f>MID(TEXT(данные!$C52,""),2,1)</f>
        <v>3</v>
      </c>
      <c r="AW79" s="11"/>
      <c r="AX79" s="10" t="str">
        <f>MID(TEXT(данные!$C52,""),3,1)</f>
        <v>4</v>
      </c>
      <c r="AY79" s="12"/>
      <c r="AZ79" s="10" t="str">
        <f>MID(TEXT(данные!$C52,""),4,1)</f>
        <v>5</v>
      </c>
      <c r="BA79" s="13"/>
      <c r="BB79" s="10" t="str">
        <f>MID(TEXT(данные!$C52,""),5,1)</f>
        <v>6</v>
      </c>
      <c r="BC79" s="11"/>
      <c r="BD79" s="27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94"/>
    </row>
    <row r="80" spans="1:81" ht="3" customHeight="1" x14ac:dyDescent="0.25">
      <c r="A80" s="93"/>
      <c r="B80" s="14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94"/>
    </row>
    <row r="81" spans="1:81" x14ac:dyDescent="0.25">
      <c r="A81" s="93"/>
      <c r="B81" s="14"/>
      <c r="C81" s="14"/>
      <c r="D81" s="115" t="s">
        <v>100</v>
      </c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5"/>
      <c r="P81" s="116" t="s">
        <v>68</v>
      </c>
      <c r="Q81" s="116"/>
      <c r="R81" s="116"/>
      <c r="S81" s="117"/>
      <c r="T81" s="10" t="str">
        <f>MID(TEXT(данные!$C54,""),2,1)</f>
        <v>1</v>
      </c>
      <c r="U81" s="11"/>
      <c r="V81" s="10" t="str">
        <f>MID(TEXT(данные!$C54,""),3,1)</f>
        <v>2</v>
      </c>
      <c r="W81" s="15"/>
      <c r="X81" s="15"/>
      <c r="Y81" s="15"/>
      <c r="Z81" s="18" t="s">
        <v>69</v>
      </c>
      <c r="AA81" s="15"/>
      <c r="AB81" s="10" t="str">
        <f>MID(TEXT(данные!$C54,""),5,1)</f>
        <v>3</v>
      </c>
      <c r="AC81" s="11"/>
      <c r="AD81" s="10" t="str">
        <f>MID(TEXT(данные!$C54,""),6,1)</f>
        <v>4</v>
      </c>
      <c r="AE81" s="15"/>
      <c r="AF81" s="15" t="s">
        <v>70</v>
      </c>
      <c r="AG81" s="15"/>
      <c r="AH81" s="10" t="str">
        <f>MID(TEXT(данные!$C54,""),8,1)</f>
        <v>5</v>
      </c>
      <c r="AI81" s="11"/>
      <c r="AJ81" s="10" t="str">
        <f>MID(TEXT(данные!$C54,""),9,1)</f>
        <v>6</v>
      </c>
      <c r="AK81" s="27"/>
      <c r="AL81" s="10" t="str">
        <f>MID(TEXT(данные!$C54,""),10,1)</f>
        <v>7</v>
      </c>
      <c r="AM81" s="11"/>
      <c r="AN81" s="10" t="str">
        <f>MID(TEXT(данные!$C54,""),11,1)</f>
        <v>8</v>
      </c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94"/>
    </row>
    <row r="82" spans="1:81" ht="5.0999999999999996" customHeight="1" x14ac:dyDescent="0.25">
      <c r="A82" s="92"/>
      <c r="B82" s="4"/>
      <c r="C82" s="4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1"/>
    </row>
    <row r="83" spans="1:81" ht="24" customHeight="1" thickBot="1" x14ac:dyDescent="0.3">
      <c r="A83" s="97"/>
      <c r="B83" s="98"/>
      <c r="C83" s="98"/>
      <c r="D83" s="99"/>
      <c r="E83" s="100"/>
      <c r="F83" s="100"/>
      <c r="G83" s="100"/>
      <c r="H83" s="100"/>
      <c r="I83" s="100"/>
      <c r="J83" s="118" t="s">
        <v>121</v>
      </c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101"/>
    </row>
  </sheetData>
  <mergeCells count="50">
    <mergeCell ref="D26:J26"/>
    <mergeCell ref="AH26:AP26"/>
    <mergeCell ref="A1:CC1"/>
    <mergeCell ref="A2:CC2"/>
    <mergeCell ref="A10:CC10"/>
    <mergeCell ref="D14:H14"/>
    <mergeCell ref="D16:J16"/>
    <mergeCell ref="D18:I18"/>
    <mergeCell ref="D20:L20"/>
    <mergeCell ref="D22:L22"/>
    <mergeCell ref="D24:V24"/>
    <mergeCell ref="L30:V30"/>
    <mergeCell ref="AD30:AP30"/>
    <mergeCell ref="D32:J32"/>
    <mergeCell ref="AH32:AP32"/>
    <mergeCell ref="D34:J34"/>
    <mergeCell ref="L34:Q34"/>
    <mergeCell ref="T34:W34"/>
    <mergeCell ref="Z34:AE34"/>
    <mergeCell ref="AH34:AK34"/>
    <mergeCell ref="AN34:AQ34"/>
    <mergeCell ref="AT34:AW34"/>
    <mergeCell ref="AZ34:BC34"/>
    <mergeCell ref="BF34:BM34"/>
    <mergeCell ref="BP34:BS34"/>
    <mergeCell ref="D36:I36"/>
    <mergeCell ref="BF36:BV36"/>
    <mergeCell ref="L38:O38"/>
    <mergeCell ref="AP38:AZ38"/>
    <mergeCell ref="D40:N40"/>
    <mergeCell ref="P40:S40"/>
    <mergeCell ref="AY40:BZ50"/>
    <mergeCell ref="D42:K44"/>
    <mergeCell ref="AY51:BZ54"/>
    <mergeCell ref="AJ54:AQ55"/>
    <mergeCell ref="D60:H60"/>
    <mergeCell ref="D62:J62"/>
    <mergeCell ref="D64:I64"/>
    <mergeCell ref="AT64:AY64"/>
    <mergeCell ref="BD64:BI64"/>
    <mergeCell ref="D81:N81"/>
    <mergeCell ref="P81:S81"/>
    <mergeCell ref="J83:BJ83"/>
    <mergeCell ref="D66:V66"/>
    <mergeCell ref="AV66:AY66"/>
    <mergeCell ref="BH66:BI66"/>
    <mergeCell ref="D71:L71"/>
    <mergeCell ref="D75:L75"/>
    <mergeCell ref="AB79:AG79"/>
    <mergeCell ref="AP79:AU79"/>
  </mergeCells>
  <pageMargins left="0.27" right="0.23" top="0.32" bottom="0.24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1"/>
  <sheetViews>
    <sheetView tabSelected="1" topLeftCell="B1" workbookViewId="0">
      <selection activeCell="V26" sqref="V26"/>
    </sheetView>
  </sheetViews>
  <sheetFormatPr defaultRowHeight="15" x14ac:dyDescent="0.25"/>
  <cols>
    <col min="1" max="1" width="0.85546875" hidden="1" customWidth="1"/>
    <col min="2" max="2" width="1.7109375" customWidth="1"/>
    <col min="3" max="3" width="1.140625" customWidth="1"/>
    <col min="4" max="4" width="0.85546875" customWidth="1"/>
    <col min="5" max="5" width="1.85546875" customWidth="1"/>
    <col min="6" max="6" width="0.5703125" customWidth="1"/>
    <col min="7" max="7" width="1.85546875" customWidth="1"/>
    <col min="8" max="8" width="0.5703125" customWidth="1"/>
    <col min="9" max="9" width="1.85546875" customWidth="1"/>
    <col min="10" max="10" width="0.5703125" customWidth="1"/>
    <col min="11" max="11" width="1.85546875" customWidth="1"/>
    <col min="12" max="12" width="0.5703125" customWidth="1"/>
    <col min="13" max="13" width="1.85546875" customWidth="1"/>
    <col min="14" max="14" width="0.5703125" customWidth="1"/>
    <col min="15" max="15" width="1.85546875" customWidth="1"/>
    <col min="16" max="16" width="0.5703125" customWidth="1"/>
    <col min="17" max="17" width="1.85546875" customWidth="1"/>
    <col min="18" max="18" width="0.5703125" customWidth="1"/>
    <col min="19" max="19" width="1.85546875" customWidth="1"/>
    <col min="20" max="20" width="0.5703125" customWidth="1"/>
    <col min="21" max="21" width="1.85546875" customWidth="1"/>
    <col min="22" max="22" width="0.5703125" customWidth="1"/>
    <col min="23" max="23" width="1.85546875" customWidth="1"/>
    <col min="24" max="24" width="0.5703125" customWidth="1"/>
    <col min="25" max="25" width="1.85546875" customWidth="1"/>
    <col min="26" max="26" width="0.5703125" customWidth="1"/>
    <col min="27" max="27" width="1.85546875" customWidth="1"/>
    <col min="28" max="28" width="0.5703125" customWidth="1"/>
    <col min="29" max="29" width="1.85546875" customWidth="1"/>
    <col min="30" max="30" width="0.5703125" customWidth="1"/>
    <col min="31" max="31" width="1.85546875" customWidth="1"/>
    <col min="32" max="32" width="0.5703125" customWidth="1"/>
    <col min="33" max="33" width="1.85546875" customWidth="1"/>
    <col min="34" max="34" width="0.5703125" customWidth="1"/>
    <col min="35" max="35" width="1.85546875" customWidth="1"/>
    <col min="36" max="36" width="0.5703125" customWidth="1"/>
    <col min="37" max="37" width="1.85546875" customWidth="1"/>
    <col min="38" max="38" width="0.5703125" customWidth="1"/>
    <col min="39" max="39" width="1.85546875" customWidth="1"/>
    <col min="40" max="40" width="0.5703125" customWidth="1"/>
    <col min="41" max="41" width="1.85546875" customWidth="1"/>
    <col min="42" max="42" width="0.5703125" customWidth="1"/>
    <col min="43" max="43" width="1.85546875" customWidth="1"/>
    <col min="44" max="44" width="0.5703125" customWidth="1"/>
    <col min="45" max="45" width="1.85546875" customWidth="1"/>
    <col min="46" max="46" width="0.5703125" customWidth="1"/>
    <col min="47" max="47" width="1.85546875" customWidth="1"/>
    <col min="48" max="48" width="0.5703125" customWidth="1"/>
    <col min="49" max="49" width="1.85546875" customWidth="1"/>
    <col min="50" max="50" width="0.5703125" customWidth="1"/>
    <col min="51" max="51" width="1.85546875" customWidth="1"/>
    <col min="52" max="52" width="0.5703125" customWidth="1"/>
    <col min="53" max="53" width="1.85546875" customWidth="1"/>
    <col min="54" max="54" width="0.5703125" customWidth="1"/>
    <col min="55" max="55" width="1.85546875" customWidth="1"/>
    <col min="56" max="56" width="0.5703125" customWidth="1"/>
    <col min="57" max="57" width="1.85546875" customWidth="1"/>
    <col min="58" max="58" width="0.5703125" customWidth="1"/>
    <col min="59" max="59" width="1.85546875" customWidth="1"/>
    <col min="60" max="60" width="0.5703125" customWidth="1"/>
    <col min="61" max="61" width="1.85546875" customWidth="1"/>
    <col min="62" max="62" width="0.5703125" customWidth="1"/>
    <col min="63" max="63" width="1.85546875" customWidth="1"/>
    <col min="64" max="64" width="0.5703125" customWidth="1"/>
    <col min="65" max="65" width="1.85546875" customWidth="1"/>
    <col min="66" max="66" width="0.5703125" customWidth="1"/>
    <col min="67" max="67" width="1.85546875" customWidth="1"/>
    <col min="68" max="68" width="0.5703125" customWidth="1"/>
    <col min="69" max="69" width="1.85546875" customWidth="1"/>
    <col min="70" max="70" width="0.5703125" customWidth="1"/>
    <col min="71" max="71" width="1.85546875" customWidth="1"/>
    <col min="72" max="72" width="0.5703125" customWidth="1"/>
    <col min="73" max="73" width="1.85546875" customWidth="1"/>
    <col min="74" max="74" width="0.5703125" customWidth="1"/>
    <col min="75" max="75" width="1.85546875" customWidth="1"/>
    <col min="76" max="76" width="0.5703125" customWidth="1"/>
    <col min="77" max="77" width="1.85546875" customWidth="1"/>
    <col min="78" max="78" width="0.5703125" customWidth="1"/>
    <col min="79" max="79" width="2.28515625" bestFit="1" customWidth="1"/>
    <col min="80" max="80" width="0.5703125" customWidth="1"/>
    <col min="81" max="81" width="1.85546875" customWidth="1"/>
  </cols>
  <sheetData>
    <row r="1" spans="1:81" x14ac:dyDescent="0.2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 t="s">
        <v>196</v>
      </c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4"/>
    </row>
    <row r="2" spans="1:81" ht="6.95" customHeight="1" x14ac:dyDescent="0.25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8"/>
    </row>
    <row r="3" spans="1:81" ht="12" customHeight="1" x14ac:dyDescent="0.25">
      <c r="A3" s="90"/>
      <c r="B3" s="2"/>
      <c r="C3" s="2"/>
      <c r="D3" s="2"/>
      <c r="E3" s="60" t="s">
        <v>197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2"/>
      <c r="CB3" s="62"/>
      <c r="CC3" s="105"/>
    </row>
    <row r="4" spans="1:81" ht="9.75" customHeight="1" x14ac:dyDescent="0.25">
      <c r="A4" s="92"/>
      <c r="B4" s="4"/>
      <c r="C4" s="4"/>
      <c r="D4" s="4"/>
      <c r="E4" s="63" t="s">
        <v>198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105"/>
    </row>
    <row r="5" spans="1:81" ht="6.95" customHeight="1" x14ac:dyDescent="0.25">
      <c r="A5" s="9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91"/>
    </row>
    <row r="6" spans="1:81" x14ac:dyDescent="0.25">
      <c r="A6" s="92"/>
      <c r="B6" s="4"/>
      <c r="C6" s="4"/>
      <c r="D6" s="4"/>
      <c r="E6" s="6" t="s">
        <v>3</v>
      </c>
      <c r="F6" s="7"/>
      <c r="G6" s="6" t="s">
        <v>4</v>
      </c>
      <c r="H6" s="7"/>
      <c r="I6" s="6" t="s">
        <v>5</v>
      </c>
      <c r="J6" s="7"/>
      <c r="K6" s="6" t="s">
        <v>6</v>
      </c>
      <c r="L6" s="7"/>
      <c r="M6" s="6" t="s">
        <v>7</v>
      </c>
      <c r="N6" s="7"/>
      <c r="O6" s="6" t="s">
        <v>8</v>
      </c>
      <c r="P6" s="7"/>
      <c r="Q6" s="6" t="s">
        <v>9</v>
      </c>
      <c r="R6" s="7"/>
      <c r="S6" s="6" t="s">
        <v>10</v>
      </c>
      <c r="T6" s="7"/>
      <c r="U6" s="6" t="s">
        <v>11</v>
      </c>
      <c r="V6" s="7"/>
      <c r="W6" s="6" t="s">
        <v>12</v>
      </c>
      <c r="X6" s="7"/>
      <c r="Y6" s="6" t="s">
        <v>13</v>
      </c>
      <c r="Z6" s="7"/>
      <c r="AA6" s="6" t="s">
        <v>14</v>
      </c>
      <c r="AB6" s="7"/>
      <c r="AC6" s="6" t="s">
        <v>15</v>
      </c>
      <c r="AD6" s="7"/>
      <c r="AE6" s="6" t="s">
        <v>16</v>
      </c>
      <c r="AF6" s="7"/>
      <c r="AG6" s="6" t="s">
        <v>17</v>
      </c>
      <c r="AH6" s="7"/>
      <c r="AI6" s="6" t="s">
        <v>18</v>
      </c>
      <c r="AJ6" s="7"/>
      <c r="AK6" s="6" t="s">
        <v>19</v>
      </c>
      <c r="AL6" s="7"/>
      <c r="AM6" s="6" t="s">
        <v>20</v>
      </c>
      <c r="AN6" s="7"/>
      <c r="AO6" s="6" t="s">
        <v>21</v>
      </c>
      <c r="AP6" s="7"/>
      <c r="AQ6" s="6" t="s">
        <v>22</v>
      </c>
      <c r="AR6" s="7"/>
      <c r="AS6" s="6" t="s">
        <v>23</v>
      </c>
      <c r="AT6" s="7"/>
      <c r="AU6" s="6" t="s">
        <v>24</v>
      </c>
      <c r="AV6" s="7"/>
      <c r="AW6" s="6" t="s">
        <v>25</v>
      </c>
      <c r="AX6" s="7"/>
      <c r="AY6" s="6" t="s">
        <v>26</v>
      </c>
      <c r="AZ6" s="7"/>
      <c r="BA6" s="6" t="s">
        <v>27</v>
      </c>
      <c r="BB6" s="7"/>
      <c r="BC6" s="6" t="s">
        <v>28</v>
      </c>
      <c r="BD6" s="7"/>
      <c r="BE6" s="6" t="s">
        <v>29</v>
      </c>
      <c r="BF6" s="7"/>
      <c r="BG6" s="6" t="s">
        <v>30</v>
      </c>
      <c r="BH6" s="7"/>
      <c r="BI6" s="6" t="s">
        <v>31</v>
      </c>
      <c r="BJ6" s="7"/>
      <c r="BK6" s="6" t="s">
        <v>32</v>
      </c>
      <c r="BL6" s="7"/>
      <c r="BM6" s="6" t="s">
        <v>33</v>
      </c>
      <c r="BN6" s="7"/>
      <c r="BO6" s="6" t="s">
        <v>34</v>
      </c>
      <c r="BP6" s="7"/>
      <c r="BQ6" s="6" t="s">
        <v>35</v>
      </c>
      <c r="BR6" s="7"/>
      <c r="BS6" s="7"/>
      <c r="BT6" s="7"/>
      <c r="BU6" s="6" t="s">
        <v>36</v>
      </c>
      <c r="BV6" s="7"/>
      <c r="BW6" s="6" t="s">
        <v>37</v>
      </c>
      <c r="BX6" s="7"/>
      <c r="BY6" s="6" t="s">
        <v>38</v>
      </c>
      <c r="BZ6" s="4"/>
      <c r="CA6" s="4"/>
      <c r="CB6" s="4"/>
      <c r="CC6" s="91"/>
    </row>
    <row r="7" spans="1:81" ht="3.75" customHeight="1" x14ac:dyDescent="0.25">
      <c r="A7" s="92"/>
      <c r="B7" s="4"/>
      <c r="C7" s="4"/>
      <c r="D7" s="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4"/>
      <c r="CA7" s="4"/>
      <c r="CB7" s="4"/>
      <c r="CC7" s="91"/>
    </row>
    <row r="8" spans="1:81" x14ac:dyDescent="0.25">
      <c r="A8" s="92"/>
      <c r="B8" s="4"/>
      <c r="C8" s="4"/>
      <c r="D8" s="4"/>
      <c r="E8" s="6" t="s">
        <v>39</v>
      </c>
      <c r="F8" s="7"/>
      <c r="G8" s="6" t="s">
        <v>40</v>
      </c>
      <c r="H8" s="7"/>
      <c r="I8" s="6" t="s">
        <v>41</v>
      </c>
      <c r="J8" s="7"/>
      <c r="K8" s="6" t="s">
        <v>42</v>
      </c>
      <c r="L8" s="7"/>
      <c r="M8" s="6" t="s">
        <v>43</v>
      </c>
      <c r="N8" s="7"/>
      <c r="O8" s="6" t="s">
        <v>44</v>
      </c>
      <c r="P8" s="7"/>
      <c r="Q8" s="6" t="s">
        <v>45</v>
      </c>
      <c r="R8" s="7"/>
      <c r="S8" s="6" t="s">
        <v>46</v>
      </c>
      <c r="T8" s="7"/>
      <c r="U8" s="6" t="s">
        <v>36</v>
      </c>
      <c r="V8" s="7"/>
      <c r="W8" s="6" t="s">
        <v>47</v>
      </c>
      <c r="X8" s="7"/>
      <c r="Y8" s="6" t="s">
        <v>48</v>
      </c>
      <c r="Z8" s="7"/>
      <c r="AA8" s="6" t="s">
        <v>49</v>
      </c>
      <c r="AB8" s="7"/>
      <c r="AC8" s="6" t="s">
        <v>50</v>
      </c>
      <c r="AD8" s="7"/>
      <c r="AE8" s="6" t="s">
        <v>51</v>
      </c>
      <c r="AF8" s="7"/>
      <c r="AG8" s="6" t="s">
        <v>52</v>
      </c>
      <c r="AH8" s="7"/>
      <c r="AI8" s="6" t="s">
        <v>53</v>
      </c>
      <c r="AJ8" s="7"/>
      <c r="AK8" s="6" t="s">
        <v>54</v>
      </c>
      <c r="AL8" s="7"/>
      <c r="AM8" s="6" t="s">
        <v>55</v>
      </c>
      <c r="AN8" s="7"/>
      <c r="AO8" s="6" t="s">
        <v>56</v>
      </c>
      <c r="AP8" s="7"/>
      <c r="AQ8" s="6" t="s">
        <v>57</v>
      </c>
      <c r="AR8" s="7"/>
      <c r="AS8" s="6" t="s">
        <v>58</v>
      </c>
      <c r="AT8" s="7"/>
      <c r="AU8" s="6" t="s">
        <v>37</v>
      </c>
      <c r="AV8" s="7"/>
      <c r="AW8" s="6" t="s">
        <v>59</v>
      </c>
      <c r="AX8" s="7"/>
      <c r="AY8" s="6" t="s">
        <v>38</v>
      </c>
      <c r="AZ8" s="7"/>
      <c r="BA8" s="6" t="s">
        <v>60</v>
      </c>
      <c r="BB8" s="7"/>
      <c r="BC8" s="6" t="s">
        <v>61</v>
      </c>
      <c r="BD8" s="7"/>
      <c r="BE8" s="7"/>
      <c r="BF8" s="7"/>
      <c r="BG8" s="6">
        <v>0</v>
      </c>
      <c r="BH8" s="7"/>
      <c r="BI8" s="6">
        <v>1</v>
      </c>
      <c r="BJ8" s="7"/>
      <c r="BK8" s="6">
        <v>2</v>
      </c>
      <c r="BL8" s="7"/>
      <c r="BM8" s="6">
        <v>3</v>
      </c>
      <c r="BN8" s="7"/>
      <c r="BO8" s="6">
        <v>4</v>
      </c>
      <c r="BP8" s="7"/>
      <c r="BQ8" s="6">
        <v>5</v>
      </c>
      <c r="BR8" s="7"/>
      <c r="BS8" s="6">
        <v>6</v>
      </c>
      <c r="BT8" s="7"/>
      <c r="BU8" s="6">
        <v>7</v>
      </c>
      <c r="BV8" s="7"/>
      <c r="BW8" s="6">
        <v>8</v>
      </c>
      <c r="BX8" s="7"/>
      <c r="BY8" s="6">
        <v>9</v>
      </c>
      <c r="BZ8" s="4"/>
      <c r="CA8" s="4"/>
      <c r="CB8" s="4"/>
      <c r="CC8" s="91"/>
    </row>
    <row r="9" spans="1:81" ht="3.75" customHeight="1" x14ac:dyDescent="0.25">
      <c r="A9" s="9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91"/>
    </row>
    <row r="10" spans="1:81" x14ac:dyDescent="0.25">
      <c r="A10" s="159" t="s">
        <v>199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1"/>
    </row>
    <row r="11" spans="1:81" ht="3.75" customHeight="1" x14ac:dyDescent="0.25">
      <c r="A11" s="106"/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105"/>
    </row>
    <row r="12" spans="1:81" x14ac:dyDescent="0.25">
      <c r="A12" s="106"/>
      <c r="B12" s="62"/>
      <c r="C12" s="64"/>
      <c r="D12" s="64"/>
      <c r="E12" s="162" t="s">
        <v>113</v>
      </c>
      <c r="F12" s="162"/>
      <c r="G12" s="162"/>
      <c r="H12" s="162"/>
      <c r="I12" s="162"/>
      <c r="J12" s="162"/>
      <c r="K12" s="162"/>
      <c r="L12" s="162"/>
      <c r="M12" s="162"/>
      <c r="N12" s="64"/>
      <c r="O12" s="10" t="str">
        <f>IF(Лист1!N71&gt;0,Лист1!N71,"")</f>
        <v>К</v>
      </c>
      <c r="P12" s="67"/>
      <c r="Q12" s="10" t="str">
        <f>IF(Лист1!P71&gt;0,Лист1!P71,"")</f>
        <v>Р</v>
      </c>
      <c r="R12" s="67"/>
      <c r="S12" s="10" t="str">
        <f>IF(Лист1!R71&gt;0,Лист1!R71,"")</f>
        <v>А</v>
      </c>
      <c r="T12" s="67"/>
      <c r="U12" s="10" t="str">
        <f>IF(Лист1!T71&gt;0,Лист1!T71,"")</f>
        <v>С</v>
      </c>
      <c r="V12" s="67"/>
      <c r="W12" s="10" t="str">
        <f>IF(Лист1!V71&gt;0,Лист1!V71,"")</f>
        <v>Н</v>
      </c>
      <c r="X12" s="67"/>
      <c r="Y12" s="10" t="str">
        <f>IF(Лист1!X71&gt;0,Лист1!X71,"")</f>
        <v>О</v>
      </c>
      <c r="Z12" s="67"/>
      <c r="AA12" s="10" t="str">
        <f>IF(Лист1!Z71&gt;0,Лист1!Z71,"")</f>
        <v>Я</v>
      </c>
      <c r="AB12" s="67"/>
      <c r="AC12" s="10" t="str">
        <f>IF(Лист1!AB71&gt;0,Лист1!AB71,"")</f>
        <v>Р</v>
      </c>
      <c r="AD12" s="67"/>
      <c r="AE12" s="10" t="str">
        <f>IF(Лист1!AD71&gt;0,Лист1!AD71,"")</f>
        <v>С</v>
      </c>
      <c r="AF12" s="67"/>
      <c r="AG12" s="10" t="str">
        <f>IF(Лист1!AF71&gt;0,Лист1!AF71,"")</f>
        <v>К</v>
      </c>
      <c r="AH12" s="67"/>
      <c r="AI12" s="10" t="str">
        <f>IF(Лист1!AH71&gt;0,Лист1!AH71,"")</f>
        <v>И</v>
      </c>
      <c r="AJ12" s="67"/>
      <c r="AK12" s="10" t="str">
        <f>IF(Лист1!AJ71&gt;0,Лист1!AJ71,"")</f>
        <v>Й</v>
      </c>
      <c r="AL12" s="67"/>
      <c r="AM12" s="10" t="str">
        <f>IF(Лист1!AL71&gt;0,Лист1!AL71,"")</f>
        <v xml:space="preserve"> </v>
      </c>
      <c r="AN12" s="67"/>
      <c r="AO12" s="10" t="str">
        <f>IF(Лист1!AN71&gt;0,Лист1!AN71,"")</f>
        <v>К</v>
      </c>
      <c r="AP12" s="67"/>
      <c r="AQ12" s="10" t="str">
        <f>IF(Лист1!AP71&gt;0,Лист1!AP71,"")</f>
        <v>Р</v>
      </c>
      <c r="AR12" s="67"/>
      <c r="AS12" s="10" t="str">
        <f>IF(Лист1!AR71&gt;0,Лист1!AR71,"")</f>
        <v>А</v>
      </c>
      <c r="AT12" s="67"/>
      <c r="AU12" s="10" t="str">
        <f>IF(Лист1!AT71&gt;0,Лист1!AT71,"")</f>
        <v>Й</v>
      </c>
      <c r="AV12" s="67"/>
      <c r="AW12" s="10" t="str">
        <f>IF(Лист1!AV71&gt;0,Лист1!AV71,"")</f>
        <v/>
      </c>
      <c r="AX12" s="67"/>
      <c r="AY12" s="10" t="str">
        <f>IF(Лист1!AX71&gt;0,Лист1!AX71,"")</f>
        <v/>
      </c>
      <c r="AZ12" s="67"/>
      <c r="BA12" s="10" t="str">
        <f>IF(Лист1!AZ71&gt;0,Лист1!AZ71,"")</f>
        <v/>
      </c>
      <c r="BB12" s="67"/>
      <c r="BC12" s="10" t="str">
        <f>IF(Лист1!BB71&gt;0,Лист1!BB71,"")</f>
        <v/>
      </c>
      <c r="BD12" s="67"/>
      <c r="BE12" s="10" t="str">
        <f>IF(Лист1!BD71&gt;0,Лист1!BD71,"")</f>
        <v/>
      </c>
      <c r="BF12" s="67"/>
      <c r="BG12" s="10" t="str">
        <f>IF(Лист1!BF71&gt;0,Лист1!BF71,"")</f>
        <v/>
      </c>
      <c r="BH12" s="67"/>
      <c r="BI12" s="10" t="str">
        <f>IF(Лист1!BH71&gt;0,Лист1!BH71,"")</f>
        <v/>
      </c>
      <c r="BJ12" s="67"/>
      <c r="BK12" s="10" t="str">
        <f>IF(Лист1!BJ71&gt;0,Лист1!BJ71,"")</f>
        <v/>
      </c>
      <c r="BL12" s="67"/>
      <c r="BM12" s="10" t="str">
        <f>IF(Лист1!BL71&gt;0,Лист1!BL71,"")</f>
        <v/>
      </c>
      <c r="BN12" s="67"/>
      <c r="BO12" s="10" t="str">
        <f>IF(Лист1!BN71&gt;0,Лист1!BN71,"")</f>
        <v/>
      </c>
      <c r="BP12" s="67"/>
      <c r="BQ12" s="10" t="str">
        <f>IF(Лист1!BP71&gt;0,Лист1!BP71,"")</f>
        <v/>
      </c>
      <c r="BR12" s="67"/>
      <c r="BS12" s="10" t="str">
        <f>IF(Лист1!BR71&gt;0,Лист1!BR71,"")</f>
        <v/>
      </c>
      <c r="BT12" s="67"/>
      <c r="BU12" s="10" t="str">
        <f>IF(Лист1!BT71&gt;0,Лист1!BT71,"")</f>
        <v/>
      </c>
      <c r="BV12" s="67"/>
      <c r="BW12" s="10" t="str">
        <f>IF(Лист1!BV71&gt;0,Лист1!BV71,"")</f>
        <v/>
      </c>
      <c r="BX12" s="67"/>
      <c r="BY12" s="10" t="str">
        <f>IF(Лист1!BX71&gt;0,Лист1!BX71,"")</f>
        <v/>
      </c>
      <c r="BZ12" s="67"/>
      <c r="CA12" s="10" t="str">
        <f>IF(Лист1!BZ71&gt;0,Лист1!BZ71,"")</f>
        <v/>
      </c>
      <c r="CB12" s="65"/>
      <c r="CC12" s="105"/>
    </row>
    <row r="13" spans="1:81" ht="3.75" customHeight="1" x14ac:dyDescent="0.25">
      <c r="A13" s="106"/>
      <c r="B13" s="62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105"/>
    </row>
    <row r="14" spans="1:81" x14ac:dyDescent="0.25">
      <c r="A14" s="107"/>
      <c r="B14" s="8"/>
      <c r="C14" s="68"/>
      <c r="D14" s="68"/>
      <c r="E14" s="68" t="s">
        <v>114</v>
      </c>
      <c r="F14" s="68"/>
      <c r="G14" s="68"/>
      <c r="H14" s="68"/>
      <c r="I14" s="68"/>
      <c r="J14" s="68"/>
      <c r="K14" s="10" t="str">
        <f>IF(Лист1!J73&gt;0,Лист1!J73,"")</f>
        <v>К</v>
      </c>
      <c r="L14" s="69"/>
      <c r="M14" s="10" t="str">
        <f>IF(Лист1!L73&gt;0,Лист1!L73,"")</f>
        <v>О</v>
      </c>
      <c r="N14" s="69"/>
      <c r="O14" s="10" t="str">
        <f>IF(Лист1!N73&gt;0,Лист1!N73,"")</f>
        <v>З</v>
      </c>
      <c r="P14" s="69"/>
      <c r="Q14" s="10" t="str">
        <f>IF(Лист1!P73&gt;0,Лист1!P73,"")</f>
        <v>Е</v>
      </c>
      <c r="R14" s="69"/>
      <c r="S14" s="10" t="str">
        <f>IF(Лист1!R73&gt;0,Лист1!R73,"")</f>
        <v>Л</v>
      </c>
      <c r="T14" s="69"/>
      <c r="U14" s="10" t="str">
        <f>IF(Лист1!T73&gt;0,Лист1!T73,"")</f>
        <v>Ь</v>
      </c>
      <c r="V14" s="69"/>
      <c r="W14" s="10" t="str">
        <f>IF(Лист1!V73&gt;0,Лист1!V73,"")</f>
        <v>С</v>
      </c>
      <c r="X14" s="69"/>
      <c r="Y14" s="10" t="str">
        <f>IF(Лист1!X73&gt;0,Лист1!X73,"")</f>
        <v>К</v>
      </c>
      <c r="Z14" s="69"/>
      <c r="AA14" s="10" t="str">
        <f>IF(Лист1!Z73&gt;0,Лист1!Z73,"")</f>
        <v>И</v>
      </c>
      <c r="AB14" s="69"/>
      <c r="AC14" s="10" t="str">
        <f>IF(Лист1!AB73&gt;0,Лист1!AB73,"")</f>
        <v>Й</v>
      </c>
      <c r="AD14" s="69"/>
      <c r="AE14" s="10" t="str">
        <f>IF(Лист1!AD73&gt;0,Лист1!AD73,"")</f>
        <v xml:space="preserve"> </v>
      </c>
      <c r="AF14" s="69"/>
      <c r="AG14" s="10" t="str">
        <f>IF(Лист1!AF73&gt;0,Лист1!AF73,"")</f>
        <v>Р</v>
      </c>
      <c r="AH14" s="69"/>
      <c r="AI14" s="10" t="str">
        <f>IF(Лист1!AH73&gt;0,Лист1!AH73,"")</f>
        <v>А</v>
      </c>
      <c r="AJ14" s="69"/>
      <c r="AK14" s="10" t="str">
        <f>IF(Лист1!AJ73&gt;0,Лист1!AJ73,"")</f>
        <v>Й</v>
      </c>
      <c r="AL14" s="69"/>
      <c r="AM14" s="10" t="str">
        <f>IF(Лист1!AL73&gt;0,Лист1!AL73,"")</f>
        <v>О</v>
      </c>
      <c r="AN14" s="69"/>
      <c r="AO14" s="10" t="str">
        <f>IF(Лист1!AN73&gt;0,Лист1!AN73,"")</f>
        <v>Н</v>
      </c>
      <c r="AP14" s="69"/>
      <c r="AQ14" s="10" t="str">
        <f>IF(Лист1!AP73&gt;0,Лист1!AP73,"")</f>
        <v/>
      </c>
      <c r="AR14" s="69"/>
      <c r="AS14" s="10" t="str">
        <f>IF(Лист1!AR73&gt;0,Лист1!AR73,"")</f>
        <v/>
      </c>
      <c r="AT14" s="69"/>
      <c r="AU14" s="10" t="str">
        <f>IF(Лист1!AT73&gt;0,Лист1!AT73,"")</f>
        <v/>
      </c>
      <c r="AV14" s="69"/>
      <c r="AW14" s="10" t="str">
        <f>IF(Лист1!AV73&gt;0,Лист1!AV73,"")</f>
        <v/>
      </c>
      <c r="AX14" s="69"/>
      <c r="AY14" s="10" t="str">
        <f>IF(Лист1!AX73&gt;0,Лист1!AX73,"")</f>
        <v/>
      </c>
      <c r="AZ14" s="69"/>
      <c r="BA14" s="10" t="str">
        <f>IF(Лист1!AZ73&gt;0,Лист1!AZ73,"")</f>
        <v/>
      </c>
      <c r="BB14" s="69"/>
      <c r="BC14" s="10" t="str">
        <f>IF(Лист1!BB73&gt;0,Лист1!BB73,"")</f>
        <v/>
      </c>
      <c r="BD14" s="69"/>
      <c r="BE14" s="10" t="str">
        <f>IF(Лист1!BD73&gt;0,Лист1!BD73,"")</f>
        <v/>
      </c>
      <c r="BF14" s="69"/>
      <c r="BG14" s="10" t="str">
        <f>IF(Лист1!BF73&gt;0,Лист1!BF73,"")</f>
        <v/>
      </c>
      <c r="BH14" s="69"/>
      <c r="BI14" s="10" t="str">
        <f>IF(Лист1!BH73&gt;0,Лист1!BH73,"")</f>
        <v/>
      </c>
      <c r="BJ14" s="69"/>
      <c r="BK14" s="10" t="str">
        <f>IF(Лист1!BJ73&gt;0,Лист1!BJ73,"")</f>
        <v/>
      </c>
      <c r="BL14" s="69"/>
      <c r="BM14" s="10" t="str">
        <f>IF(Лист1!BL73&gt;0,Лист1!BL73,"")</f>
        <v/>
      </c>
      <c r="BN14" s="69"/>
      <c r="BO14" s="10" t="str">
        <f>IF(Лист1!BN73&gt;0,Лист1!BN73,"")</f>
        <v/>
      </c>
      <c r="BP14" s="69"/>
      <c r="BQ14" s="10" t="str">
        <f>IF(Лист1!BP73&gt;0,Лист1!BP73,"")</f>
        <v/>
      </c>
      <c r="BR14" s="69"/>
      <c r="BS14" s="10" t="str">
        <f>IF(Лист1!BR73&gt;0,Лист1!BR73,"")</f>
        <v/>
      </c>
      <c r="BT14" s="69"/>
      <c r="BU14" s="10" t="str">
        <f>IF(Лист1!BT73&gt;0,Лист1!BT73,"")</f>
        <v/>
      </c>
      <c r="BV14" s="69"/>
      <c r="BW14" s="10" t="str">
        <f>IF(Лист1!BV73&gt;0,Лист1!BV73,"")</f>
        <v/>
      </c>
      <c r="BX14" s="69"/>
      <c r="BY14" s="10" t="str">
        <f>IF(Лист1!BX73&gt;0,Лист1!BX73,"")</f>
        <v/>
      </c>
      <c r="BZ14" s="69"/>
      <c r="CA14" s="10" t="str">
        <f>IF(Лист1!BZ73&gt;0,Лист1!BZ73,"")</f>
        <v/>
      </c>
      <c r="CB14" s="68"/>
      <c r="CC14" s="108"/>
    </row>
    <row r="15" spans="1:81" ht="3.75" customHeight="1" x14ac:dyDescent="0.25">
      <c r="A15" s="107"/>
      <c r="B15" s="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108"/>
    </row>
    <row r="16" spans="1:81" x14ac:dyDescent="0.25">
      <c r="A16" s="107"/>
      <c r="B16" s="8"/>
      <c r="C16" s="68"/>
      <c r="D16" s="68"/>
      <c r="E16" s="163" t="s">
        <v>115</v>
      </c>
      <c r="F16" s="163"/>
      <c r="G16" s="163"/>
      <c r="H16" s="163"/>
      <c r="I16" s="163"/>
      <c r="J16" s="163"/>
      <c r="K16" s="163"/>
      <c r="L16" s="163"/>
      <c r="M16" s="163"/>
      <c r="N16" s="68"/>
      <c r="O16" s="10" t="str">
        <f>IF(Лист1!N75&gt;0,Лист1!N75,"")</f>
        <v>С</v>
      </c>
      <c r="P16" s="67"/>
      <c r="Q16" s="10" t="str">
        <f>IF(Лист1!P75&gt;0,Лист1!P75,"")</f>
        <v>Е</v>
      </c>
      <c r="R16" s="67"/>
      <c r="S16" s="10" t="str">
        <f>IF(Лист1!R75&gt;0,Лист1!R75,"")</f>
        <v>Л</v>
      </c>
      <c r="T16" s="67"/>
      <c r="U16" s="10" t="str">
        <f>IF(Лист1!T75&gt;0,Лист1!T75,"")</f>
        <v>О</v>
      </c>
      <c r="V16" s="67"/>
      <c r="W16" s="10" t="str">
        <f>IF(Лист1!V75&gt;0,Лист1!V75,"")</f>
        <v xml:space="preserve"> </v>
      </c>
      <c r="X16" s="67"/>
      <c r="Y16" s="10" t="str">
        <f>IF(Лист1!X75&gt;0,Лист1!X75,"")</f>
        <v>М</v>
      </c>
      <c r="Z16" s="67"/>
      <c r="AA16" s="10" t="str">
        <f>IF(Лист1!Z75&gt;0,Лист1!Z75,"")</f>
        <v>А</v>
      </c>
      <c r="AB16" s="67"/>
      <c r="AC16" s="10" t="str">
        <f>IF(Лист1!AB75&gt;0,Лист1!AB75,"")</f>
        <v>Л</v>
      </c>
      <c r="AD16" s="67"/>
      <c r="AE16" s="10" t="str">
        <f>IF(Лист1!AD75&gt;0,Лист1!AD75,"")</f>
        <v>О</v>
      </c>
      <c r="AF16" s="67"/>
      <c r="AG16" s="10" t="str">
        <f>IF(Лист1!AF75&gt;0,Лист1!AF75,"")</f>
        <v>Е</v>
      </c>
      <c r="AH16" s="67"/>
      <c r="AI16" s="10" t="str">
        <f>IF(Лист1!AH75&gt;0,Лист1!AH75,"")</f>
        <v xml:space="preserve"> </v>
      </c>
      <c r="AJ16" s="67"/>
      <c r="AK16" s="10" t="str">
        <f>IF(Лист1!AJ75&gt;0,Лист1!AJ75,"")</f>
        <v>Г</v>
      </c>
      <c r="AL16" s="67"/>
      <c r="AM16" s="10" t="str">
        <f>IF(Лист1!AL75&gt;0,Лист1!AL75,"")</f>
        <v>А</v>
      </c>
      <c r="AN16" s="67"/>
      <c r="AO16" s="10" t="str">
        <f>IF(Лист1!AN75&gt;0,Лист1!AN75,"")</f>
        <v>Д</v>
      </c>
      <c r="AP16" s="67"/>
      <c r="AQ16" s="10" t="str">
        <f>IF(Лист1!AP75&gt;0,Лист1!AP75,"")</f>
        <v>Ю</v>
      </c>
      <c r="AR16" s="67"/>
      <c r="AS16" s="10" t="str">
        <f>IF(Лист1!AR75&gt;0,Лист1!AR75,"")</f>
        <v>К</v>
      </c>
      <c r="AT16" s="67"/>
      <c r="AU16" s="10" t="str">
        <f>IF(Лист1!AT75&gt;0,Лист1!AT75,"")</f>
        <v>И</v>
      </c>
      <c r="AV16" s="67"/>
      <c r="AW16" s="10" t="str">
        <f>IF(Лист1!AV75&gt;0,Лист1!AV75,"")</f>
        <v>Н</v>
      </c>
      <c r="AX16" s="67"/>
      <c r="AY16" s="10" t="str">
        <f>IF(Лист1!AX75&gt;0,Лист1!AX75,"")</f>
        <v>О</v>
      </c>
      <c r="AZ16" s="67"/>
      <c r="BA16" s="10" t="str">
        <f>IF(Лист1!AZ75&gt;0,Лист1!AZ75,"")</f>
        <v/>
      </c>
      <c r="BB16" s="67"/>
      <c r="BC16" s="10" t="str">
        <f>IF(Лист1!BB75&gt;0,Лист1!BB75,"")</f>
        <v/>
      </c>
      <c r="BD16" s="67"/>
      <c r="BE16" s="10" t="str">
        <f>IF(Лист1!BD75&gt;0,Лист1!BD75,"")</f>
        <v/>
      </c>
      <c r="BF16" s="67"/>
      <c r="BG16" s="10" t="str">
        <f>IF(Лист1!BF75&gt;0,Лист1!BF75,"")</f>
        <v/>
      </c>
      <c r="BH16" s="67"/>
      <c r="BI16" s="10" t="str">
        <f>IF(Лист1!BH75&gt;0,Лист1!BH75,"")</f>
        <v/>
      </c>
      <c r="BJ16" s="67"/>
      <c r="BK16" s="10" t="str">
        <f>IF(Лист1!BJ75&gt;0,Лист1!BJ75,"")</f>
        <v/>
      </c>
      <c r="BL16" s="67"/>
      <c r="BM16" s="10" t="str">
        <f>IF(Лист1!BL75&gt;0,Лист1!BL75,"")</f>
        <v/>
      </c>
      <c r="BN16" s="67"/>
      <c r="BO16" s="10" t="str">
        <f>IF(Лист1!BN75&gt;0,Лист1!BN75,"")</f>
        <v/>
      </c>
      <c r="BP16" s="67"/>
      <c r="BQ16" s="10" t="str">
        <f>IF(Лист1!BP75&gt;0,Лист1!BP75,"")</f>
        <v/>
      </c>
      <c r="BR16" s="67"/>
      <c r="BS16" s="10" t="str">
        <f>IF(Лист1!BR75&gt;0,Лист1!BR75,"")</f>
        <v/>
      </c>
      <c r="BT16" s="67"/>
      <c r="BU16" s="10" t="str">
        <f>IF(Лист1!BT75&gt;0,Лист1!BT75,"")</f>
        <v/>
      </c>
      <c r="BV16" s="67"/>
      <c r="BW16" s="10" t="str">
        <f>IF(Лист1!BV75&gt;0,Лист1!BV75,"")</f>
        <v/>
      </c>
      <c r="BX16" s="67"/>
      <c r="BY16" s="10" t="str">
        <f>IF(Лист1!BX75&gt;0,Лист1!BX75,"")</f>
        <v/>
      </c>
      <c r="BZ16" s="67"/>
      <c r="CA16" s="10" t="str">
        <f>IF(Лист1!BZ75&gt;0,Лист1!BZ75,"")</f>
        <v/>
      </c>
      <c r="CB16" s="68"/>
      <c r="CC16" s="108"/>
    </row>
    <row r="17" spans="1:81" ht="3.75" customHeight="1" x14ac:dyDescent="0.25">
      <c r="A17" s="107"/>
      <c r="B17" s="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108"/>
    </row>
    <row r="18" spans="1:81" x14ac:dyDescent="0.25">
      <c r="A18" s="107"/>
      <c r="B18" s="8"/>
      <c r="C18" s="68"/>
      <c r="D18" s="68"/>
      <c r="E18" s="68" t="s">
        <v>116</v>
      </c>
      <c r="F18" s="68"/>
      <c r="G18" s="68"/>
      <c r="H18" s="68"/>
      <c r="I18" s="68"/>
      <c r="J18" s="68"/>
      <c r="K18" s="10" t="str">
        <f>IF(Лист1!J77&gt;0,Лист1!J77,"")</f>
        <v>К</v>
      </c>
      <c r="L18" s="69"/>
      <c r="M18" s="10" t="str">
        <f>IF(Лист1!L77&gt;0,Лист1!L77,"")</f>
        <v>У</v>
      </c>
      <c r="N18" s="69"/>
      <c r="O18" s="10" t="str">
        <f>IF(Лист1!N77&gt;0,Лист1!N77,"")</f>
        <v>Р</v>
      </c>
      <c r="P18" s="69"/>
      <c r="Q18" s="10" t="str">
        <f>IF(Лист1!P77&gt;0,Лист1!P77,"")</f>
        <v>Ч</v>
      </c>
      <c r="R18" s="69"/>
      <c r="S18" s="10" t="str">
        <f>IF(Лист1!R77&gt;0,Лист1!R77,"")</f>
        <v>А</v>
      </c>
      <c r="T18" s="69"/>
      <c r="U18" s="10" t="str">
        <f>IF(Лист1!T77&gt;0,Лист1!T77,"")</f>
        <v>Т</v>
      </c>
      <c r="V18" s="69"/>
      <c r="W18" s="10" t="str">
        <f>IF(Лист1!V77&gt;0,Лист1!V77,"")</f>
        <v>О</v>
      </c>
      <c r="X18" s="69"/>
      <c r="Y18" s="10" t="str">
        <f>IF(Лист1!X77&gt;0,Лист1!X77,"")</f>
        <v>В</v>
      </c>
      <c r="Z18" s="69"/>
      <c r="AA18" s="10" t="str">
        <f>IF(Лист1!Z77&gt;0,Лист1!Z77,"")</f>
        <v>А</v>
      </c>
      <c r="AB18" s="69"/>
      <c r="AC18" s="10" t="str">
        <f>IF(Лист1!AB77&gt;0,Лист1!AB77,"")</f>
        <v/>
      </c>
      <c r="AD18" s="69"/>
      <c r="AE18" s="10" t="str">
        <f>IF(Лист1!AD77&gt;0,Лист1!AD77,"")</f>
        <v/>
      </c>
      <c r="AF18" s="69"/>
      <c r="AG18" s="10" t="str">
        <f>IF(Лист1!AF77&gt;0,Лист1!AF77,"")</f>
        <v/>
      </c>
      <c r="AH18" s="69"/>
      <c r="AI18" s="10" t="str">
        <f>IF(Лист1!AH77&gt;0,Лист1!AH77,"")</f>
        <v/>
      </c>
      <c r="AJ18" s="69"/>
      <c r="AK18" s="10" t="str">
        <f>IF(Лист1!AJ77&gt;0,Лист1!AJ77,"")</f>
        <v/>
      </c>
      <c r="AL18" s="69"/>
      <c r="AM18" s="10" t="str">
        <f>IF(Лист1!AL77&gt;0,Лист1!AL77,"")</f>
        <v/>
      </c>
      <c r="AN18" s="69"/>
      <c r="AO18" s="10" t="str">
        <f>IF(Лист1!AN77&gt;0,Лист1!AN77,"")</f>
        <v/>
      </c>
      <c r="AP18" s="69"/>
      <c r="AQ18" s="10" t="str">
        <f>IF(Лист1!AP77&gt;0,Лист1!AP77,"")</f>
        <v/>
      </c>
      <c r="AR18" s="69"/>
      <c r="AS18" s="10" t="str">
        <f>IF(Лист1!AR77&gt;0,Лист1!AR77,"")</f>
        <v/>
      </c>
      <c r="AT18" s="69"/>
      <c r="AU18" s="10" t="str">
        <f>IF(Лист1!AT77&gt;0,Лист1!AT77,"")</f>
        <v/>
      </c>
      <c r="AV18" s="69"/>
      <c r="AW18" s="10" t="str">
        <f>IF(Лист1!AV77&gt;0,Лист1!AV77,"")</f>
        <v/>
      </c>
      <c r="AX18" s="69"/>
      <c r="AY18" s="10" t="str">
        <f>IF(Лист1!AX77&gt;0,Лист1!AX77,"")</f>
        <v/>
      </c>
      <c r="AZ18" s="69"/>
      <c r="BA18" s="10" t="str">
        <f>IF(Лист1!AZ77&gt;0,Лист1!AZ77,"")</f>
        <v/>
      </c>
      <c r="BB18" s="69"/>
      <c r="BC18" s="10" t="str">
        <f>IF(Лист1!BB77&gt;0,Лист1!BB77,"")</f>
        <v/>
      </c>
      <c r="BD18" s="69"/>
      <c r="BE18" s="10" t="str">
        <f>IF(Лист1!BD77&gt;0,Лист1!BD77,"")</f>
        <v/>
      </c>
      <c r="BF18" s="69"/>
      <c r="BG18" s="10" t="str">
        <f>IF(Лист1!BF77&gt;0,Лист1!BF77,"")</f>
        <v/>
      </c>
      <c r="BH18" s="69"/>
      <c r="BI18" s="10" t="str">
        <f>IF(Лист1!BH77&gt;0,Лист1!BH77,"")</f>
        <v/>
      </c>
      <c r="BJ18" s="69"/>
      <c r="BK18" s="10" t="str">
        <f>IF(Лист1!BJ77&gt;0,Лист1!BJ77,"")</f>
        <v/>
      </c>
      <c r="BL18" s="69"/>
      <c r="BM18" s="10" t="str">
        <f>IF(Лист1!BL77&gt;0,Лист1!BL77,"")</f>
        <v/>
      </c>
      <c r="BN18" s="69"/>
      <c r="BO18" s="10" t="str">
        <f>IF(Лист1!BN77&gt;0,Лист1!BN77,"")</f>
        <v/>
      </c>
      <c r="BP18" s="69"/>
      <c r="BQ18" s="10" t="str">
        <f>IF(Лист1!BP77&gt;0,Лист1!BP77,"")</f>
        <v/>
      </c>
      <c r="BR18" s="69"/>
      <c r="BS18" s="10" t="str">
        <f>IF(Лист1!BR77&gt;0,Лист1!BR77,"")</f>
        <v/>
      </c>
      <c r="BT18" s="69"/>
      <c r="BU18" s="10" t="str">
        <f>IF(Лист1!BT77&gt;0,Лист1!BT77,"")</f>
        <v/>
      </c>
      <c r="BV18" s="69"/>
      <c r="BW18" s="10" t="str">
        <f>IF(Лист1!BV77&gt;0,Лист1!BV77,"")</f>
        <v/>
      </c>
      <c r="BX18" s="69"/>
      <c r="BY18" s="10" t="str">
        <f>IF(Лист1!BX77&gt;0,Лист1!BX77,"")</f>
        <v/>
      </c>
      <c r="BZ18" s="69"/>
      <c r="CA18" s="10" t="str">
        <f>IF(Лист1!BZ77&gt;0,Лист1!BZ77,"")</f>
        <v/>
      </c>
      <c r="CB18" s="68"/>
      <c r="CC18" s="108"/>
    </row>
    <row r="19" spans="1:81" ht="3.75" customHeight="1" x14ac:dyDescent="0.25">
      <c r="A19" s="10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108"/>
    </row>
    <row r="20" spans="1:81" x14ac:dyDescent="0.25">
      <c r="A20" s="107"/>
      <c r="B20" s="8"/>
      <c r="C20" s="8"/>
      <c r="D20" s="8"/>
      <c r="E20" s="68" t="s">
        <v>117</v>
      </c>
      <c r="F20" s="68"/>
      <c r="G20" s="68"/>
      <c r="H20" s="68"/>
      <c r="I20" s="10" t="str">
        <f>IF(Лист1!H79&gt;0,Лист1!H79,"")</f>
        <v>1</v>
      </c>
      <c r="J20" s="69"/>
      <c r="K20" s="10" t="str">
        <f>IF(Лист1!J79&gt;0,Лист1!J79,"")</f>
        <v>2</v>
      </c>
      <c r="L20" s="69"/>
      <c r="M20" s="10" t="str">
        <f>IF(Лист1!L79&gt;0,Лист1!L79,"")</f>
        <v>3</v>
      </c>
      <c r="N20" s="69"/>
      <c r="O20" s="10" t="str">
        <f>IF(Лист1!N79&gt;0,Лист1!N79,"")</f>
        <v>4</v>
      </c>
      <c r="P20" s="69"/>
      <c r="Q20" s="68" t="s">
        <v>118</v>
      </c>
      <c r="R20" s="68"/>
      <c r="S20" s="68"/>
      <c r="T20" s="68"/>
      <c r="U20" s="10" t="str">
        <f>IF(Лист1!T79&gt;0,Лист1!T79,"")</f>
        <v>5</v>
      </c>
      <c r="V20" s="69"/>
      <c r="W20" s="10" t="str">
        <f>IF(Лист1!V79&gt;0,Лист1!V79,"")</f>
        <v>6</v>
      </c>
      <c r="X20" s="69"/>
      <c r="Y20" s="10" t="str">
        <f>IF(Лист1!X79&gt;0,Лист1!X79,"")</f>
        <v>7</v>
      </c>
      <c r="Z20" s="69"/>
      <c r="AA20" s="10" t="str">
        <f>IF(Лист1!Z79&gt;0,Лист1!Z79,"")</f>
        <v>8</v>
      </c>
      <c r="AB20" s="68"/>
      <c r="AC20" s="164" t="s">
        <v>119</v>
      </c>
      <c r="AD20" s="164"/>
      <c r="AE20" s="164"/>
      <c r="AF20" s="164"/>
      <c r="AG20" s="164"/>
      <c r="AH20" s="165"/>
      <c r="AI20" s="10" t="str">
        <f>IF(Лист1!AH79&gt;0,Лист1!AH79,"")</f>
        <v>9</v>
      </c>
      <c r="AJ20" s="69"/>
      <c r="AK20" s="10" t="str">
        <f>IF(Лист1!AJ79&gt;0,Лист1!AJ79,"")</f>
        <v>0</v>
      </c>
      <c r="AL20" s="69"/>
      <c r="AM20" s="10" t="str">
        <f>IF(Лист1!AL79&gt;0,Лист1!AL79,"")</f>
        <v>1</v>
      </c>
      <c r="AN20" s="69"/>
      <c r="AO20" s="10" t="str">
        <f>IF(Лист1!AN79&gt;0,Лист1!AN79,"")</f>
        <v>2</v>
      </c>
      <c r="AP20" s="68"/>
      <c r="AQ20" s="164" t="s">
        <v>120</v>
      </c>
      <c r="AR20" s="164"/>
      <c r="AS20" s="164"/>
      <c r="AT20" s="164"/>
      <c r="AU20" s="164"/>
      <c r="AV20" s="165"/>
      <c r="AW20" s="10" t="str">
        <f>IF(Лист1!AV79&gt;0,Лист1!AV79,"")</f>
        <v>3</v>
      </c>
      <c r="AX20" s="69"/>
      <c r="AY20" s="10" t="str">
        <f>IF(Лист1!AX79&gt;0,Лист1!AX79,"")</f>
        <v>4</v>
      </c>
      <c r="AZ20" s="69"/>
      <c r="BA20" s="10" t="str">
        <f>IF(Лист1!AZ79&gt;0,Лист1!AZ79,"")</f>
        <v>5</v>
      </c>
      <c r="BB20" s="69"/>
      <c r="BC20" s="10" t="str">
        <f>IF(Лист1!BB79&gt;0,Лист1!BB79,"")</f>
        <v>6</v>
      </c>
      <c r="BD20" s="68"/>
      <c r="BE20" s="164" t="s">
        <v>200</v>
      </c>
      <c r="BF20" s="164"/>
      <c r="BG20" s="164"/>
      <c r="BH20" s="165"/>
      <c r="BI20" s="10" t="str">
        <f>MID(TEXT(данные!C53,""),1,1)</f>
        <v>2</v>
      </c>
      <c r="BJ20" s="11"/>
      <c r="BK20" s="10" t="str">
        <f>MID(TEXT(данные!C53,""),2,1)</f>
        <v>7</v>
      </c>
      <c r="BL20" s="11"/>
      <c r="BM20" s="10" t="str">
        <f>MID(TEXT(данные!$C53,""),3,1)</f>
        <v>3</v>
      </c>
      <c r="BN20" s="12"/>
      <c r="BO20" s="10" t="str">
        <f>MID(TEXT(данные!$C53,""),4,1)</f>
        <v>-</v>
      </c>
      <c r="BP20" s="13"/>
      <c r="BQ20" s="10" t="str">
        <f>MID(TEXT(данные!$C53,""),5,1)</f>
        <v>8</v>
      </c>
      <c r="BR20" s="11"/>
      <c r="BS20" s="10" t="str">
        <f>MID(TEXT(данные!$C53,""),6,1)</f>
        <v>1</v>
      </c>
      <c r="BT20" s="11"/>
      <c r="BU20" s="10" t="str">
        <f>MID(TEXT(данные!$C53,""),7,1)</f>
        <v>-</v>
      </c>
      <c r="BV20" s="11"/>
      <c r="BW20" s="10" t="str">
        <f>MID(TEXT(данные!$C53,""),8,1)</f>
        <v>5</v>
      </c>
      <c r="BX20" s="11"/>
      <c r="BY20" s="10" t="str">
        <f>MID(TEXT(данные!$C53,""),9,1)</f>
        <v>1</v>
      </c>
      <c r="BZ20" s="11"/>
      <c r="CA20" s="10" t="str">
        <f>MID(TEXT(данные!$C53,""),10,1)</f>
        <v>1</v>
      </c>
      <c r="CB20" s="8"/>
      <c r="CC20" s="108"/>
    </row>
    <row r="21" spans="1:81" ht="3.75" customHeight="1" x14ac:dyDescent="0.25">
      <c r="A21" s="107"/>
      <c r="B21" s="8"/>
      <c r="C21" s="8"/>
      <c r="D21" s="8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108"/>
    </row>
    <row r="22" spans="1:81" x14ac:dyDescent="0.25">
      <c r="A22" s="166" t="s">
        <v>201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8"/>
    </row>
    <row r="23" spans="1:81" ht="3.75" customHeight="1" x14ac:dyDescent="0.25">
      <c r="A23" s="10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70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108"/>
    </row>
    <row r="24" spans="1:81" x14ac:dyDescent="0.25">
      <c r="A24" s="107"/>
      <c r="B24" s="8"/>
      <c r="C24" s="8"/>
      <c r="D24" s="8"/>
      <c r="E24" s="71"/>
      <c r="F24" s="71"/>
      <c r="G24" s="71"/>
      <c r="H24" s="71"/>
      <c r="I24" s="71"/>
      <c r="J24" s="71"/>
      <c r="K24" s="72" t="s">
        <v>169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73"/>
      <c r="AZ24" s="8"/>
      <c r="BA24" s="8"/>
      <c r="BB24" s="8"/>
      <c r="BC24" s="8"/>
      <c r="BD24" s="8"/>
      <c r="BE24" s="169" t="s">
        <v>202</v>
      </c>
      <c r="BF24" s="169"/>
      <c r="BG24" s="169"/>
      <c r="BH24" s="169"/>
      <c r="BI24" s="169"/>
      <c r="BJ24" s="169"/>
      <c r="BK24" s="169"/>
      <c r="BL24" s="169"/>
      <c r="BM24" s="169"/>
      <c r="BN24" s="170"/>
      <c r="BO24" s="10" t="str">
        <f>IF(данные!C56&gt;0,данные!C56,"")</f>
        <v>X</v>
      </c>
      <c r="BP24" s="8"/>
      <c r="BQ24" s="8"/>
      <c r="BR24" s="8"/>
      <c r="BS24" s="70"/>
      <c r="BT24" s="74"/>
      <c r="BU24" s="169" t="s">
        <v>203</v>
      </c>
      <c r="BV24" s="169"/>
      <c r="BW24" s="169"/>
      <c r="BX24" s="169"/>
      <c r="BY24" s="169"/>
      <c r="BZ24" s="170"/>
      <c r="CA24" s="10" t="str">
        <f>IF(данные!C57&gt;0,данные!C57,"")</f>
        <v/>
      </c>
      <c r="CB24" s="8"/>
      <c r="CC24" s="108"/>
    </row>
    <row r="25" spans="1:81" ht="3.75" customHeight="1" x14ac:dyDescent="0.25">
      <c r="A25" s="106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105"/>
    </row>
    <row r="26" spans="1:81" x14ac:dyDescent="0.25">
      <c r="A26" s="106"/>
      <c r="B26" s="62"/>
      <c r="C26" s="62"/>
      <c r="D26" s="62"/>
      <c r="E26" s="62" t="s">
        <v>63</v>
      </c>
      <c r="F26" s="62"/>
      <c r="G26" s="62"/>
      <c r="H26" s="62"/>
      <c r="I26" s="62"/>
      <c r="J26" s="62"/>
      <c r="K26" s="10" t="s">
        <v>12</v>
      </c>
      <c r="L26" s="11"/>
      <c r="M26" s="10" t="s">
        <v>5</v>
      </c>
      <c r="N26" s="11"/>
      <c r="O26" s="10" t="s">
        <v>3</v>
      </c>
      <c r="P26" s="12"/>
      <c r="Q26" s="10" t="s">
        <v>17</v>
      </c>
      <c r="R26" s="13"/>
      <c r="S26" s="10" t="s">
        <v>18</v>
      </c>
      <c r="T26" s="11"/>
      <c r="U26" s="10" t="s">
        <v>5</v>
      </c>
      <c r="V26" s="11"/>
      <c r="W26" s="10" t="str">
        <f>MID(TEXT(данные!C58,""),7,1)</f>
        <v/>
      </c>
      <c r="X26" s="11"/>
      <c r="Y26" s="10" t="str">
        <f>MID(TEXT(данные!C58,""),8,1)</f>
        <v/>
      </c>
      <c r="Z26" s="11"/>
      <c r="AA26" s="10" t="str">
        <f>MID(TEXT(данные!C58,""),9,1)</f>
        <v/>
      </c>
      <c r="AB26" s="11"/>
      <c r="AC26" s="10" t="str">
        <f>MID(TEXT(данные!C58,""),10,1)</f>
        <v/>
      </c>
      <c r="AD26" s="11"/>
      <c r="AE26" s="10" t="str">
        <f>MID(TEXT(данные!C58,""),11,1)</f>
        <v/>
      </c>
      <c r="AF26" s="11"/>
      <c r="AG26" s="10" t="str">
        <f>MID(TEXT(данные!C58,""),12,1)</f>
        <v/>
      </c>
      <c r="AH26" s="11"/>
      <c r="AI26" s="10" t="str">
        <f>MID(TEXT(данные!C58,""),13,1)</f>
        <v/>
      </c>
      <c r="AJ26" s="11"/>
      <c r="AK26" s="10" t="str">
        <f>MID(TEXT(данные!C58,""),14,1)</f>
        <v/>
      </c>
      <c r="AL26" s="11"/>
      <c r="AM26" s="10" t="str">
        <f>MID(TEXT(данные!C58,""),15,1)</f>
        <v/>
      </c>
      <c r="AN26" s="11"/>
      <c r="AO26" s="10" t="str">
        <f>MID(TEXT(данные!C58,""),16,1)</f>
        <v/>
      </c>
      <c r="AP26" s="11"/>
      <c r="AQ26" s="10" t="str">
        <f>MID(TEXT(данные!C58,""),17,1)</f>
        <v/>
      </c>
      <c r="AR26" s="11"/>
      <c r="AS26" s="10" t="str">
        <f>MID(TEXT(данные!C58,""),18,1)</f>
        <v/>
      </c>
      <c r="AT26" s="11"/>
      <c r="AU26" s="10" t="str">
        <f>MID(TEXT(данные!C58,""),19,1)</f>
        <v/>
      </c>
      <c r="AV26" s="66"/>
      <c r="AW26" s="171" t="s">
        <v>204</v>
      </c>
      <c r="AX26" s="171"/>
      <c r="AY26" s="171"/>
      <c r="AZ26" s="171"/>
      <c r="BA26" s="171"/>
      <c r="BB26" s="171"/>
      <c r="BC26" s="171"/>
      <c r="BD26" s="171"/>
      <c r="BE26" s="171"/>
      <c r="BF26" s="172"/>
      <c r="BG26" s="10" t="str">
        <f>MID(TEXT(данные!$C60,""),2,1)</f>
        <v>1</v>
      </c>
      <c r="BH26" s="11"/>
      <c r="BI26" s="10" t="str">
        <f>MID(TEXT(данные!$C60,""),3,1)</f>
        <v>5</v>
      </c>
      <c r="BJ26" s="15"/>
      <c r="BK26" s="15"/>
      <c r="BL26" s="15"/>
      <c r="BM26" s="18" t="s">
        <v>69</v>
      </c>
      <c r="BN26" s="15"/>
      <c r="BO26" s="10" t="str">
        <f>MID(TEXT(данные!$C60,""),5,1)</f>
        <v>0</v>
      </c>
      <c r="BP26" s="11"/>
      <c r="BQ26" s="10" t="str">
        <f>MID(TEXT(данные!$C60,""),6,1)</f>
        <v>3</v>
      </c>
      <c r="BR26" s="15"/>
      <c r="BS26" s="15" t="s">
        <v>70</v>
      </c>
      <c r="BT26" s="15"/>
      <c r="BU26" s="10" t="str">
        <f>MID(TEXT(данные!$C60,""),8,1)</f>
        <v>1</v>
      </c>
      <c r="BV26" s="11"/>
      <c r="BW26" s="10" t="str">
        <f>MID(TEXT(данные!$C60,""),9,1)</f>
        <v>9</v>
      </c>
      <c r="BX26" s="27"/>
      <c r="BY26" s="10" t="str">
        <f>MID(TEXT(данные!$C60,""),10,1)</f>
        <v>3</v>
      </c>
      <c r="BZ26" s="11"/>
      <c r="CA26" s="10" t="str">
        <f>MID(TEXT(данные!$C60,""),11,1)</f>
        <v>9</v>
      </c>
      <c r="CB26" s="66"/>
      <c r="CC26" s="105"/>
    </row>
    <row r="27" spans="1:81" ht="3.75" customHeight="1" x14ac:dyDescent="0.25">
      <c r="A27" s="106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105"/>
    </row>
    <row r="28" spans="1:81" x14ac:dyDescent="0.25">
      <c r="A28" s="106"/>
      <c r="B28" s="62"/>
      <c r="C28" s="62"/>
      <c r="D28" s="62"/>
      <c r="E28" s="173" t="s">
        <v>107</v>
      </c>
      <c r="F28" s="173"/>
      <c r="G28" s="173"/>
      <c r="H28" s="173"/>
      <c r="I28" s="173"/>
      <c r="J28" s="174"/>
      <c r="K28" s="10" t="str">
        <f>LEFT(TEXT(данные!$C59,""),1)</f>
        <v>И</v>
      </c>
      <c r="L28" s="11"/>
      <c r="M28" s="10" t="str">
        <f>MID(TEXT(данные!$C59,""),2,1)</f>
        <v>В</v>
      </c>
      <c r="N28" s="11"/>
      <c r="O28" s="10" t="str">
        <f>MID(TEXT(данные!$C59,""),3,1)</f>
        <v>А</v>
      </c>
      <c r="P28" s="12"/>
      <c r="Q28" s="10" t="str">
        <f>MID(TEXT(данные!$C59,""),4,1)</f>
        <v>Н</v>
      </c>
      <c r="R28" s="13"/>
      <c r="S28" s="10" t="str">
        <f>MID(TEXT(данные!$C59,""),5,1)</f>
        <v xml:space="preserve"> </v>
      </c>
      <c r="T28" s="11"/>
      <c r="U28" s="10" t="str">
        <f>MID(TEXT(данные!$C59,""),6,1)</f>
        <v>И</v>
      </c>
      <c r="V28" s="11"/>
      <c r="W28" s="10" t="str">
        <f>MID(TEXT(данные!$C59,""),7,1)</f>
        <v>В</v>
      </c>
      <c r="X28" s="11"/>
      <c r="Y28" s="10" t="str">
        <f>MID(TEXT(данные!$C59,""),8,1)</f>
        <v>А</v>
      </c>
      <c r="Z28" s="11"/>
      <c r="AA28" s="10" t="str">
        <f>MID(TEXT(данные!$C59,""),9,1)</f>
        <v>Н</v>
      </c>
      <c r="AB28" s="11"/>
      <c r="AC28" s="10" t="str">
        <f>MID(TEXT(данные!$C59,""),10,1)</f>
        <v>О</v>
      </c>
      <c r="AD28" s="11"/>
      <c r="AE28" s="10" t="str">
        <f>MID(TEXT(данные!$C59,""),11,1)</f>
        <v>В</v>
      </c>
      <c r="AF28" s="11"/>
      <c r="AG28" s="10" t="str">
        <f>MID(TEXT(данные!$C59,""),12,1)</f>
        <v>И</v>
      </c>
      <c r="AH28" s="11"/>
      <c r="AI28" s="10" t="str">
        <f>MID(TEXT(данные!$C59,""),13,1)</f>
        <v>Ч</v>
      </c>
      <c r="AJ28" s="11"/>
      <c r="AK28" s="10" t="str">
        <f>MID(TEXT(данные!$C59,""),14,1)</f>
        <v/>
      </c>
      <c r="AL28" s="11"/>
      <c r="AM28" s="10" t="str">
        <f>MID(TEXT(данные!$C59,""),15,1)</f>
        <v/>
      </c>
      <c r="AN28" s="11"/>
      <c r="AO28" s="10" t="str">
        <f>MID(TEXT(данные!$C59,""),16,1)</f>
        <v/>
      </c>
      <c r="AP28" s="11"/>
      <c r="AQ28" s="10" t="str">
        <f>MID(TEXT(данные!$C59,""),17,1)</f>
        <v/>
      </c>
      <c r="AR28" s="11"/>
      <c r="AS28" s="10" t="str">
        <f>MID(TEXT(данные!$C59,""),18,1)</f>
        <v/>
      </c>
      <c r="AT28" s="11"/>
      <c r="AU28" s="10" t="str">
        <f>MID(TEXT(данные!$C59,""),19,1)</f>
        <v/>
      </c>
      <c r="AV28" s="11"/>
      <c r="AW28" s="10" t="str">
        <f>MID(TEXT(данные!$C59,""),20,1)</f>
        <v/>
      </c>
      <c r="AX28" s="11"/>
      <c r="AY28" s="10" t="str">
        <f>MID(TEXT(данные!$C59,""),21,1)</f>
        <v/>
      </c>
      <c r="AZ28" s="11"/>
      <c r="BA28" s="10" t="str">
        <f>MID(TEXT(данные!$C59,""),22,1)</f>
        <v/>
      </c>
      <c r="BB28" s="11"/>
      <c r="BC28" s="10" t="str">
        <f>MID(TEXT(данные!$C59,""),23,1)</f>
        <v/>
      </c>
      <c r="BD28" s="11"/>
      <c r="BE28" s="10" t="str">
        <f>MID(TEXT(данные!$C59,""),24,1)</f>
        <v/>
      </c>
      <c r="BF28" s="11"/>
      <c r="BG28" s="10" t="str">
        <f>MID(TEXT(данные!$C59,""),25,1)</f>
        <v/>
      </c>
      <c r="BH28" s="11"/>
      <c r="BI28" s="10" t="str">
        <f>MID(TEXT(данные!$C59,""),26,1)</f>
        <v/>
      </c>
      <c r="BJ28" s="11"/>
      <c r="BK28" s="10" t="str">
        <f>MID(TEXT(данные!$C59,""),27,1)</f>
        <v/>
      </c>
      <c r="BL28" s="11"/>
      <c r="BM28" s="10" t="str">
        <f>MID(TEXT(данные!$C59,""),28,1)</f>
        <v/>
      </c>
      <c r="BN28" s="11"/>
      <c r="BO28" s="10" t="str">
        <f>MID(TEXT(данные!$C59,""),29,1)</f>
        <v/>
      </c>
      <c r="BP28" s="11"/>
      <c r="BQ28" s="10" t="str">
        <f>MID(TEXT(данные!$C59,""),30,1)</f>
        <v/>
      </c>
      <c r="BR28" s="11"/>
      <c r="BS28" s="10" t="str">
        <f>MID(TEXT(данные!$C59,""),31,1)</f>
        <v/>
      </c>
      <c r="BT28" s="11"/>
      <c r="BU28" s="10" t="str">
        <f>MID(TEXT(данные!$C59,""),32,1)</f>
        <v/>
      </c>
      <c r="BV28" s="11"/>
      <c r="BW28" s="10" t="str">
        <f>MID(TEXT(данные!$C59,""),33,1)</f>
        <v/>
      </c>
      <c r="BX28" s="11"/>
      <c r="BY28" s="10" t="str">
        <f>MID(TEXT(данные!$C59,""),34,1)</f>
        <v/>
      </c>
      <c r="BZ28" s="11"/>
      <c r="CA28" s="10" t="str">
        <f>MID(TEXT(данные!$C59,""),35,1)</f>
        <v/>
      </c>
      <c r="CB28" s="66"/>
      <c r="CC28" s="105"/>
    </row>
    <row r="29" spans="1:81" ht="3.75" customHeight="1" x14ac:dyDescent="0.25">
      <c r="A29" s="106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105"/>
    </row>
    <row r="30" spans="1:81" x14ac:dyDescent="0.25">
      <c r="A30" s="106"/>
      <c r="B30" s="62"/>
      <c r="C30" s="62"/>
      <c r="D30" s="62"/>
      <c r="E30" s="153" t="s">
        <v>76</v>
      </c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62" t="s">
        <v>77</v>
      </c>
      <c r="Y30" s="62"/>
      <c r="Z30" s="62"/>
      <c r="AA30" s="10" t="str">
        <f>LEFT(TEXT(данные!$C61,""),1)</f>
        <v>П</v>
      </c>
      <c r="AB30" s="11"/>
      <c r="AC30" s="10" t="str">
        <f>MID(TEXT(данные!$C61,""),2,1)</f>
        <v>А</v>
      </c>
      <c r="AD30" s="11"/>
      <c r="AE30" s="10" t="str">
        <f>MID(TEXT(данные!$C61,""),3,1)</f>
        <v>С</v>
      </c>
      <c r="AF30" s="12"/>
      <c r="AG30" s="10" t="str">
        <f>MID(TEXT(данные!$C61,""),4,1)</f>
        <v>П</v>
      </c>
      <c r="AH30" s="13"/>
      <c r="AI30" s="10" t="str">
        <f>MID(TEXT(данные!$C61,""),5,1)</f>
        <v>О</v>
      </c>
      <c r="AJ30" s="11"/>
      <c r="AK30" s="10" t="str">
        <f>MID(TEXT(данные!$C61,""),6,1)</f>
        <v>Р</v>
      </c>
      <c r="AL30" s="11"/>
      <c r="AM30" s="10" t="str">
        <f>MID(TEXT(данные!$C61,""),7,1)</f>
        <v>Т</v>
      </c>
      <c r="AN30" s="11"/>
      <c r="AO30" s="10" t="str">
        <f>MID(TEXT(данные!$C61,""),8,1)</f>
        <v/>
      </c>
      <c r="AP30" s="11"/>
      <c r="AQ30" s="10" t="str">
        <f>MID(TEXT(данные!$C61,""),9,1)</f>
        <v/>
      </c>
      <c r="AR30" s="11"/>
      <c r="AS30" s="10" t="str">
        <f>MID(TEXT(данные!$C61,""),10,1)</f>
        <v/>
      </c>
      <c r="AT30" s="11"/>
      <c r="AU30" s="10" t="str">
        <f>MID(TEXT(данные!$C61,""),11,1)</f>
        <v/>
      </c>
      <c r="AV30" s="62"/>
      <c r="AW30" s="154" t="s">
        <v>78</v>
      </c>
      <c r="AX30" s="154"/>
      <c r="AY30" s="154"/>
      <c r="AZ30" s="155"/>
      <c r="BA30" s="10" t="str">
        <f>MID(TEXT(данные!$C62,""),2,1)</f>
        <v>4</v>
      </c>
      <c r="BB30" s="11"/>
      <c r="BC30" s="10" t="str">
        <f>MID(TEXT(данные!$C62,""),3,1)</f>
        <v>5</v>
      </c>
      <c r="BD30" s="12"/>
      <c r="BE30" s="10" t="str">
        <f>MID(TEXT(данные!$C62,""),4,1)</f>
        <v>0</v>
      </c>
      <c r="BF30" s="13"/>
      <c r="BG30" s="10" t="str">
        <f>MID(TEXT(данные!$C62,""),5,1)</f>
        <v>1</v>
      </c>
      <c r="BH30" s="62"/>
      <c r="BI30" s="154" t="s">
        <v>79</v>
      </c>
      <c r="BJ30" s="155"/>
      <c r="BK30" s="10" t="str">
        <f>MID(TEXT(данные!$C63,""),2,1)</f>
        <v>1</v>
      </c>
      <c r="BL30" s="11"/>
      <c r="BM30" s="10" t="str">
        <f>MID(TEXT(данные!$C63,""),3,1)</f>
        <v>2</v>
      </c>
      <c r="BN30" s="12"/>
      <c r="BO30" s="10" t="str">
        <f>MID(TEXT(данные!$C63,""),4,1)</f>
        <v>3</v>
      </c>
      <c r="BP30" s="13"/>
      <c r="BQ30" s="10" t="str">
        <f>MID(TEXT(данные!$C63,""),5,1)</f>
        <v>4</v>
      </c>
      <c r="BR30" s="11"/>
      <c r="BS30" s="10" t="str">
        <f>MID(TEXT(данные!$C63,""),6,1)</f>
        <v>5</v>
      </c>
      <c r="BT30" s="11"/>
      <c r="BU30" s="10" t="str">
        <f>MID(TEXT(данные!$C63,""),7,1)</f>
        <v>6</v>
      </c>
      <c r="BV30" s="11"/>
      <c r="BW30" s="10" t="str">
        <f>MID(TEXT(данные!$C63,""),8,1)</f>
        <v>7</v>
      </c>
      <c r="BX30" s="11"/>
      <c r="BY30" s="10" t="str">
        <f>MID(TEXT(данные!$C63,""),9,1)</f>
        <v>8</v>
      </c>
      <c r="BZ30" s="11"/>
      <c r="CA30" s="10" t="str">
        <f>MID(TEXT(данные!$C63,""),10,1)</f>
        <v>9</v>
      </c>
      <c r="CB30" s="66"/>
      <c r="CC30" s="105"/>
    </row>
    <row r="31" spans="1:81" ht="3.75" customHeight="1" x14ac:dyDescent="0.25">
      <c r="A31" s="106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105"/>
    </row>
    <row r="32" spans="1:81" ht="15" customHeight="1" x14ac:dyDescent="0.25">
      <c r="A32" s="106"/>
      <c r="B32" s="62"/>
      <c r="C32" s="62"/>
      <c r="D32" s="62"/>
      <c r="E32" s="177" t="s">
        <v>87</v>
      </c>
      <c r="F32" s="177"/>
      <c r="G32" s="177"/>
      <c r="H32" s="177"/>
      <c r="I32" s="177"/>
      <c r="J32" s="177"/>
      <c r="K32" s="177"/>
      <c r="L32" s="178"/>
      <c r="M32" s="10" t="str">
        <f>MID(TEXT(данные!$C64,""),2,1)</f>
        <v>1</v>
      </c>
      <c r="N32" s="11"/>
      <c r="O32" s="10" t="str">
        <f>MID(TEXT(данные!$C64,""),3,1)</f>
        <v>3</v>
      </c>
      <c r="P32" s="15"/>
      <c r="Q32" s="15"/>
      <c r="R32" s="15"/>
      <c r="S32" s="18" t="s">
        <v>69</v>
      </c>
      <c r="T32" s="15"/>
      <c r="U32" s="10" t="str">
        <f>MID(TEXT(данные!$C64,""),5,1)</f>
        <v>0</v>
      </c>
      <c r="V32" s="11"/>
      <c r="W32" s="10" t="str">
        <f>MID(TEXT(данные!$C64,""),6,1)</f>
        <v>3</v>
      </c>
      <c r="X32" s="15"/>
      <c r="Y32" s="15" t="s">
        <v>70</v>
      </c>
      <c r="Z32" s="15"/>
      <c r="AA32" s="10" t="str">
        <f>MID(TEXT(данные!$C64,""),8,1)</f>
        <v>1</v>
      </c>
      <c r="AB32" s="11"/>
      <c r="AC32" s="10" t="str">
        <f>MID(TEXT(данные!$C64,""),9,1)</f>
        <v>9</v>
      </c>
      <c r="AD32" s="27"/>
      <c r="AE32" s="10" t="str">
        <f>MID(TEXT(данные!$C64,""),10,1)</f>
        <v>9</v>
      </c>
      <c r="AF32" s="11"/>
      <c r="AG32" s="10" t="str">
        <f>MID(TEXT(данные!$C64,""),11,1)</f>
        <v>1</v>
      </c>
      <c r="AH32" s="62"/>
      <c r="AI32" s="177" t="s">
        <v>205</v>
      </c>
      <c r="AJ32" s="177"/>
      <c r="AK32" s="177"/>
      <c r="AL32" s="177"/>
      <c r="AM32" s="177"/>
      <c r="AN32" s="177"/>
      <c r="AO32" s="177"/>
      <c r="AP32" s="177"/>
      <c r="AQ32" s="177"/>
      <c r="AR32" s="178"/>
      <c r="AS32" s="10" t="str">
        <f>MID(TEXT(данные!$C65,""),2,1)</f>
        <v>2</v>
      </c>
      <c r="AT32" s="11"/>
      <c r="AU32" s="10" t="str">
        <f>MID(TEXT(данные!$C65,""),3,1)</f>
        <v>3</v>
      </c>
      <c r="AV32" s="15"/>
      <c r="AW32" s="15"/>
      <c r="AX32" s="15"/>
      <c r="AY32" s="18" t="s">
        <v>69</v>
      </c>
      <c r="AZ32" s="15"/>
      <c r="BA32" s="10" t="str">
        <f>MID(TEXT(данные!$C65,""),5,1)</f>
        <v>0</v>
      </c>
      <c r="BB32" s="11"/>
      <c r="BC32" s="10" t="str">
        <f>MID(TEXT(данные!$C65,""),6,1)</f>
        <v>3</v>
      </c>
      <c r="BD32" s="15"/>
      <c r="BE32" s="15" t="s">
        <v>70</v>
      </c>
      <c r="BF32" s="15"/>
      <c r="BG32" s="10" t="str">
        <f>MID(TEXT(данные!$C65,""),8,1)</f>
        <v>1</v>
      </c>
      <c r="BH32" s="11"/>
      <c r="BI32" s="10" t="str">
        <f>MID(TEXT(данные!$C65,""),9,1)</f>
        <v>9</v>
      </c>
      <c r="BJ32" s="27"/>
      <c r="BK32" s="10" t="str">
        <f>MID(TEXT(данные!$C65,""),10,1)</f>
        <v>9</v>
      </c>
      <c r="BL32" s="11"/>
      <c r="BM32" s="10" t="str">
        <f>MID(TEXT(данные!$C65,""),11,1)</f>
        <v>1</v>
      </c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105"/>
    </row>
    <row r="33" spans="1:81" ht="3.75" customHeight="1" x14ac:dyDescent="0.25">
      <c r="A33" s="106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105"/>
    </row>
    <row r="34" spans="1:81" x14ac:dyDescent="0.25">
      <c r="A34" s="106"/>
      <c r="B34" s="62"/>
      <c r="C34" s="62"/>
      <c r="D34" s="62"/>
      <c r="E34" s="188" t="s">
        <v>113</v>
      </c>
      <c r="F34" s="188"/>
      <c r="G34" s="188"/>
      <c r="H34" s="188"/>
      <c r="I34" s="188"/>
      <c r="J34" s="188"/>
      <c r="K34" s="188"/>
      <c r="L34" s="188"/>
      <c r="M34" s="188"/>
      <c r="N34" s="62"/>
      <c r="O34" s="10" t="str">
        <f>LEFT(TEXT(данные!$C66,""),1)</f>
        <v>К</v>
      </c>
      <c r="P34" s="11"/>
      <c r="Q34" s="10" t="str">
        <f>MID(TEXT(данные!$C66,""),2,1)</f>
        <v>Р</v>
      </c>
      <c r="R34" s="11"/>
      <c r="S34" s="10" t="str">
        <f>MID(TEXT(данные!$C66,""),3,1)</f>
        <v>А</v>
      </c>
      <c r="T34" s="12"/>
      <c r="U34" s="10" t="str">
        <f>MID(TEXT(данные!$C66,""),4,1)</f>
        <v>С</v>
      </c>
      <c r="V34" s="13"/>
      <c r="W34" s="10" t="str">
        <f>MID(TEXT(данные!$C66,""),5,1)</f>
        <v>Н</v>
      </c>
      <c r="X34" s="11"/>
      <c r="Y34" s="10" t="str">
        <f>MID(TEXT(данные!$C66,""),6,1)</f>
        <v>О</v>
      </c>
      <c r="Z34" s="11"/>
      <c r="AA34" s="10" t="str">
        <f>MID(TEXT(данные!$C66,""),7,1)</f>
        <v>Я</v>
      </c>
      <c r="AB34" s="11"/>
      <c r="AC34" s="10" t="str">
        <f>MID(TEXT(данные!$C66,""),8,1)</f>
        <v>Р</v>
      </c>
      <c r="AD34" s="11"/>
      <c r="AE34" s="10" t="str">
        <f>MID(TEXT(данные!$C66,""),9,1)</f>
        <v>С</v>
      </c>
      <c r="AF34" s="11"/>
      <c r="AG34" s="10" t="str">
        <f>MID(TEXT(данные!$C66,""),10,1)</f>
        <v>К</v>
      </c>
      <c r="AH34" s="11"/>
      <c r="AI34" s="10" t="str">
        <f>MID(TEXT(данные!$C66,""),11,1)</f>
        <v>И</v>
      </c>
      <c r="AJ34" s="11"/>
      <c r="AK34" s="10" t="str">
        <f>MID(TEXT(данные!$C66,""),12,1)</f>
        <v>Й</v>
      </c>
      <c r="AL34" s="11"/>
      <c r="AM34" s="10" t="str">
        <f>MID(TEXT(данные!$C66,""),13,1)</f>
        <v xml:space="preserve"> </v>
      </c>
      <c r="AN34" s="11"/>
      <c r="AO34" s="10" t="str">
        <f>MID(TEXT(данные!$C66,""),14,1)</f>
        <v>К</v>
      </c>
      <c r="AP34" s="11"/>
      <c r="AQ34" s="10" t="str">
        <f>MID(TEXT(данные!$C66,""),15,1)</f>
        <v>Р</v>
      </c>
      <c r="AR34" s="11"/>
      <c r="AS34" s="10" t="str">
        <f>MID(TEXT(данные!$C66,""),16,1)</f>
        <v>А</v>
      </c>
      <c r="AT34" s="11"/>
      <c r="AU34" s="10" t="str">
        <f>MID(TEXT(данные!$C66,""),17,1)</f>
        <v>Й</v>
      </c>
      <c r="AV34" s="11"/>
      <c r="AW34" s="10" t="str">
        <f>MID(TEXT(данные!$C66,""),18,1)</f>
        <v/>
      </c>
      <c r="AX34" s="11"/>
      <c r="AY34" s="10" t="str">
        <f>MID(TEXT(данные!$C66,""),19,1)</f>
        <v/>
      </c>
      <c r="AZ34" s="11"/>
      <c r="BA34" s="10" t="str">
        <f>MID(TEXT(данные!$C66,""),20,1)</f>
        <v/>
      </c>
      <c r="BB34" s="11"/>
      <c r="BC34" s="10" t="str">
        <f>MID(TEXT(данные!$C66,""),21,1)</f>
        <v/>
      </c>
      <c r="BD34" s="11"/>
      <c r="BE34" s="10" t="str">
        <f>MID(TEXT(данные!$C66,""),22,1)</f>
        <v/>
      </c>
      <c r="BF34" s="11"/>
      <c r="BG34" s="10" t="str">
        <f>MID(TEXT(данные!$C66,""),23,1)</f>
        <v/>
      </c>
      <c r="BH34" s="11"/>
      <c r="BI34" s="10" t="str">
        <f>MID(TEXT(данные!$C66,""),24,1)</f>
        <v/>
      </c>
      <c r="BJ34" s="11"/>
      <c r="BK34" s="10" t="str">
        <f>MID(TEXT(данные!$C66,""),25,1)</f>
        <v/>
      </c>
      <c r="BL34" s="11"/>
      <c r="BM34" s="10" t="str">
        <f>MID(TEXT(данные!$C66,""),26,1)</f>
        <v/>
      </c>
      <c r="BN34" s="11"/>
      <c r="BO34" s="10" t="str">
        <f>MID(TEXT(данные!$C66,""),27,1)</f>
        <v/>
      </c>
      <c r="BP34" s="11"/>
      <c r="BQ34" s="10" t="str">
        <f>MID(TEXT(данные!$C66,""),28,1)</f>
        <v/>
      </c>
      <c r="BR34" s="11"/>
      <c r="BS34" s="10" t="str">
        <f>MID(TEXT(данные!$C66,""),29,1)</f>
        <v/>
      </c>
      <c r="BT34" s="11"/>
      <c r="BU34" s="10" t="str">
        <f>MID(TEXT(данные!$C66,""),30,1)</f>
        <v/>
      </c>
      <c r="BV34" s="11"/>
      <c r="BW34" s="10" t="str">
        <f>MID(TEXT(данные!$C66,""),31,1)</f>
        <v/>
      </c>
      <c r="BX34" s="11"/>
      <c r="BY34" s="10" t="str">
        <f>MID(TEXT(данные!$C66,""),32,1)</f>
        <v/>
      </c>
      <c r="BZ34" s="11"/>
      <c r="CA34" s="10" t="str">
        <f>MID(TEXT(данные!$C66,""),33,1)</f>
        <v/>
      </c>
      <c r="CB34" s="62"/>
      <c r="CC34" s="105"/>
    </row>
    <row r="35" spans="1:81" ht="3.75" customHeight="1" x14ac:dyDescent="0.25">
      <c r="A35" s="106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105"/>
    </row>
    <row r="36" spans="1:81" x14ac:dyDescent="0.25">
      <c r="A36" s="106"/>
      <c r="B36" s="62"/>
      <c r="C36" s="62"/>
      <c r="D36" s="62"/>
      <c r="E36" s="62" t="s">
        <v>114</v>
      </c>
      <c r="F36" s="62"/>
      <c r="G36" s="62"/>
      <c r="H36" s="62"/>
      <c r="I36" s="62"/>
      <c r="J36" s="62"/>
      <c r="K36" s="10" t="str">
        <f>LEFT(TEXT(данные!$C67,""),1)</f>
        <v>В</v>
      </c>
      <c r="L36" s="11"/>
      <c r="M36" s="10" t="str">
        <f>MID(TEXT(данные!$C67,""),2,1)</f>
        <v>Е</v>
      </c>
      <c r="N36" s="11"/>
      <c r="O36" s="10" t="str">
        <f>MID(TEXT(данные!$C67,""),3,1)</f>
        <v>С</v>
      </c>
      <c r="P36" s="12"/>
      <c r="Q36" s="10" t="str">
        <f>MID(TEXT(данные!$C67,""),4,1)</f>
        <v>Е</v>
      </c>
      <c r="R36" s="13"/>
      <c r="S36" s="10" t="str">
        <f>MID(TEXT(данные!$C67,""),5,1)</f>
        <v>Л</v>
      </c>
      <c r="T36" s="11"/>
      <c r="U36" s="10" t="str">
        <f>MID(TEXT(данные!$C67,""),6,1)</f>
        <v>Ы</v>
      </c>
      <c r="V36" s="11"/>
      <c r="W36" s="10" t="str">
        <f>MID(TEXT(данные!$C67,""),7,1)</f>
        <v>Й</v>
      </c>
      <c r="X36" s="11"/>
      <c r="Y36" s="10" t="str">
        <f>MID(TEXT(данные!$C67,""),8,1)</f>
        <v/>
      </c>
      <c r="Z36" s="11"/>
      <c r="AA36" s="10" t="str">
        <f>MID(TEXT(данные!$C67,""),9,1)</f>
        <v/>
      </c>
      <c r="AB36" s="11"/>
      <c r="AC36" s="10" t="str">
        <f>MID(TEXT(данные!$C67,""),10,1)</f>
        <v/>
      </c>
      <c r="AD36" s="11"/>
      <c r="AE36" s="10" t="str">
        <f>MID(TEXT(данные!$C67,""),11,1)</f>
        <v/>
      </c>
      <c r="AF36" s="11"/>
      <c r="AG36" s="10" t="str">
        <f>MID(TEXT(данные!$C67,""),12,1)</f>
        <v/>
      </c>
      <c r="AH36" s="11"/>
      <c r="AI36" s="10" t="str">
        <f>MID(TEXT(данные!$C67,""),13,1)</f>
        <v/>
      </c>
      <c r="AJ36" s="11"/>
      <c r="AK36" s="10" t="str">
        <f>MID(TEXT(данные!$C67,""),14,1)</f>
        <v/>
      </c>
      <c r="AL36" s="11"/>
      <c r="AM36" s="10" t="str">
        <f>MID(TEXT(данные!$C67,""),15,1)</f>
        <v/>
      </c>
      <c r="AN36" s="11"/>
      <c r="AO36" s="10" t="str">
        <f>MID(TEXT(данные!$C67,""),16,1)</f>
        <v/>
      </c>
      <c r="AP36" s="11"/>
      <c r="AQ36" s="10" t="str">
        <f>MID(TEXT(данные!$C67,""),17,1)</f>
        <v/>
      </c>
      <c r="AR36" s="11"/>
      <c r="AS36" s="10" t="str">
        <f>MID(TEXT(данные!$C67,""),18,1)</f>
        <v/>
      </c>
      <c r="AT36" s="11"/>
      <c r="AU36" s="10" t="str">
        <f>MID(TEXT(данные!$C67,""),19,1)</f>
        <v/>
      </c>
      <c r="AV36" s="11"/>
      <c r="AW36" s="10" t="str">
        <f>MID(TEXT(данные!$C67,""),20,1)</f>
        <v/>
      </c>
      <c r="AX36" s="11"/>
      <c r="AY36" s="10" t="str">
        <f>MID(TEXT(данные!$C67,""),21,1)</f>
        <v/>
      </c>
      <c r="AZ36" s="11"/>
      <c r="BA36" s="10" t="str">
        <f>MID(TEXT(данные!$C67,""),22,1)</f>
        <v/>
      </c>
      <c r="BB36" s="11"/>
      <c r="BC36" s="10" t="str">
        <f>MID(TEXT(данные!$C67,""),23,1)</f>
        <v/>
      </c>
      <c r="BD36" s="11"/>
      <c r="BE36" s="10" t="str">
        <f>MID(TEXT(данные!$C67,""),24,1)</f>
        <v/>
      </c>
      <c r="BF36" s="11"/>
      <c r="BG36" s="10" t="str">
        <f>MID(TEXT(данные!$C67,""),25,1)</f>
        <v/>
      </c>
      <c r="BH36" s="11"/>
      <c r="BI36" s="10" t="str">
        <f>MID(TEXT(данные!$C67,""),26,1)</f>
        <v/>
      </c>
      <c r="BJ36" s="11"/>
      <c r="BK36" s="10" t="str">
        <f>MID(TEXT(данные!$C67,""),27,1)</f>
        <v/>
      </c>
      <c r="BL36" s="11"/>
      <c r="BM36" s="10" t="str">
        <f>MID(TEXT(данные!$C67,""),28,1)</f>
        <v/>
      </c>
      <c r="BN36" s="11"/>
      <c r="BO36" s="10" t="str">
        <f>MID(TEXT(данные!$C67,""),29,1)</f>
        <v/>
      </c>
      <c r="BP36" s="11"/>
      <c r="BQ36" s="10" t="str">
        <f>MID(TEXT(данные!$C67,""),30,1)</f>
        <v/>
      </c>
      <c r="BR36" s="11"/>
      <c r="BS36" s="10" t="str">
        <f>MID(TEXT(данные!$C67,""),31,1)</f>
        <v/>
      </c>
      <c r="BT36" s="11"/>
      <c r="BU36" s="10" t="str">
        <f>MID(TEXT(данные!$C67,""),32,1)</f>
        <v/>
      </c>
      <c r="BV36" s="11"/>
      <c r="BW36" s="10" t="str">
        <f>MID(TEXT(данные!$C67,""),33,1)</f>
        <v/>
      </c>
      <c r="BX36" s="11"/>
      <c r="BY36" s="10" t="str">
        <f>MID(TEXT(данные!$C67,""),34,1)</f>
        <v/>
      </c>
      <c r="BZ36" s="11"/>
      <c r="CA36" s="10" t="str">
        <f>MID(TEXT(данные!$C67,""),35,1)</f>
        <v/>
      </c>
      <c r="CB36" s="66"/>
      <c r="CC36" s="105"/>
    </row>
    <row r="37" spans="1:81" ht="3.75" customHeight="1" x14ac:dyDescent="0.25">
      <c r="A37" s="10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105"/>
    </row>
    <row r="38" spans="1:81" x14ac:dyDescent="0.25">
      <c r="A38" s="106"/>
      <c r="B38" s="62"/>
      <c r="C38" s="62"/>
      <c r="D38" s="62"/>
      <c r="E38" s="188" t="s">
        <v>115</v>
      </c>
      <c r="F38" s="188"/>
      <c r="G38" s="188"/>
      <c r="H38" s="188"/>
      <c r="I38" s="188"/>
      <c r="J38" s="188"/>
      <c r="K38" s="188"/>
      <c r="L38" s="188"/>
      <c r="M38" s="188"/>
      <c r="N38" s="62"/>
      <c r="O38" s="10" t="str">
        <f>LEFT(TEXT(данные!$C68,""),1)</f>
        <v>Б</v>
      </c>
      <c r="P38" s="11"/>
      <c r="Q38" s="10" t="str">
        <f>MID(TEXT(данные!$C68,""),2,1)</f>
        <v>О</v>
      </c>
      <c r="R38" s="11"/>
      <c r="S38" s="10" t="str">
        <f>MID(TEXT(данные!$C68,""),3,1)</f>
        <v>Л</v>
      </c>
      <c r="T38" s="12"/>
      <c r="U38" s="10" t="str">
        <f>MID(TEXT(данные!$C68,""),4,1)</f>
        <v>Ь</v>
      </c>
      <c r="V38" s="13"/>
      <c r="W38" s="10" t="str">
        <f>MID(TEXT(данные!$C68,""),5,1)</f>
        <v>Ш</v>
      </c>
      <c r="X38" s="11"/>
      <c r="Y38" s="10" t="str">
        <f>MID(TEXT(данные!$C68,""),6,1)</f>
        <v>И</v>
      </c>
      <c r="Z38" s="11"/>
      <c r="AA38" s="10" t="str">
        <f>MID(TEXT(данные!$C68,""),7,1)</f>
        <v>Е</v>
      </c>
      <c r="AB38" s="11"/>
      <c r="AC38" s="10" t="str">
        <f>MID(TEXT(данные!$C68,""),8,1)</f>
        <v xml:space="preserve"> </v>
      </c>
      <c r="AD38" s="11"/>
      <c r="AE38" s="10" t="str">
        <f>MID(TEXT(данные!$C68,""),9,1)</f>
        <v>Х</v>
      </c>
      <c r="AF38" s="11"/>
      <c r="AG38" s="10" t="str">
        <f>MID(TEXT(данные!$C68,""),10,1)</f>
        <v>О</v>
      </c>
      <c r="AH38" s="11"/>
      <c r="AI38" s="10" t="str">
        <f>MID(TEXT(данные!$C68,""),11,1)</f>
        <v>М</v>
      </c>
      <c r="AJ38" s="11"/>
      <c r="AK38" s="10" t="str">
        <f>MID(TEXT(данные!$C68,""),12,1)</f>
        <v>Я</v>
      </c>
      <c r="AL38" s="11"/>
      <c r="AM38" s="10" t="str">
        <f>MID(TEXT(данные!$C68,""),13,1)</f>
        <v>К</v>
      </c>
      <c r="AN38" s="11"/>
      <c r="AO38" s="10" t="str">
        <f>MID(TEXT(данные!$C68,""),14,1)</f>
        <v>И</v>
      </c>
      <c r="AP38" s="11"/>
      <c r="AQ38" s="10" t="str">
        <f>MID(TEXT(данные!$C68,""),15,1)</f>
        <v/>
      </c>
      <c r="AR38" s="11"/>
      <c r="AS38" s="10" t="str">
        <f>MID(TEXT(данные!$C68,""),16,1)</f>
        <v/>
      </c>
      <c r="AT38" s="11"/>
      <c r="AU38" s="10" t="str">
        <f>MID(TEXT(данные!$C68,""),17,1)</f>
        <v/>
      </c>
      <c r="AV38" s="11"/>
      <c r="AW38" s="10" t="str">
        <f>MID(TEXT(данные!$C68,""),18,1)</f>
        <v/>
      </c>
      <c r="AX38" s="11"/>
      <c r="AY38" s="10" t="str">
        <f>MID(TEXT(данные!$C68,""),19,1)</f>
        <v/>
      </c>
      <c r="AZ38" s="11"/>
      <c r="BA38" s="10" t="str">
        <f>MID(TEXT(данные!$C68,""),20,1)</f>
        <v/>
      </c>
      <c r="BB38" s="11"/>
      <c r="BC38" s="10" t="str">
        <f>MID(TEXT(данные!$C68,""),21,1)</f>
        <v/>
      </c>
      <c r="BD38" s="11"/>
      <c r="BE38" s="10" t="str">
        <f>MID(TEXT(данные!$C68,""),22,1)</f>
        <v/>
      </c>
      <c r="BF38" s="11"/>
      <c r="BG38" s="10" t="str">
        <f>MID(TEXT(данные!$C68,""),23,1)</f>
        <v/>
      </c>
      <c r="BH38" s="11"/>
      <c r="BI38" s="10" t="str">
        <f>MID(TEXT(данные!$C68,""),24,1)</f>
        <v/>
      </c>
      <c r="BJ38" s="11"/>
      <c r="BK38" s="10" t="str">
        <f>MID(TEXT(данные!$C68,""),25,1)</f>
        <v/>
      </c>
      <c r="BL38" s="11"/>
      <c r="BM38" s="10" t="str">
        <f>MID(TEXT(данные!$C68,""),26,1)</f>
        <v/>
      </c>
      <c r="BN38" s="11"/>
      <c r="BO38" s="10" t="str">
        <f>MID(TEXT(данные!$C68,""),27,1)</f>
        <v/>
      </c>
      <c r="BP38" s="11"/>
      <c r="BQ38" s="10" t="str">
        <f>MID(TEXT(данные!$C68,""),28,1)</f>
        <v/>
      </c>
      <c r="BR38" s="11"/>
      <c r="BS38" s="10" t="str">
        <f>MID(TEXT(данные!$C68,""),29,1)</f>
        <v/>
      </c>
      <c r="BT38" s="11"/>
      <c r="BU38" s="10" t="str">
        <f>MID(TEXT(данные!$C68,""),30,1)</f>
        <v/>
      </c>
      <c r="BV38" s="11"/>
      <c r="BW38" s="10" t="str">
        <f>MID(TEXT(данные!$C68,""),31,1)</f>
        <v/>
      </c>
      <c r="BX38" s="11"/>
      <c r="BY38" s="10" t="str">
        <f>MID(TEXT(данные!$C68,""),32,1)</f>
        <v/>
      </c>
      <c r="BZ38" s="11"/>
      <c r="CA38" s="10" t="str">
        <f>MID(TEXT(данные!$C68,""),33,1)</f>
        <v/>
      </c>
      <c r="CB38" s="62"/>
      <c r="CC38" s="105"/>
    </row>
    <row r="39" spans="1:81" ht="3.75" customHeight="1" x14ac:dyDescent="0.25">
      <c r="A39" s="106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105"/>
    </row>
    <row r="40" spans="1:81" x14ac:dyDescent="0.25">
      <c r="A40" s="106"/>
      <c r="B40" s="62"/>
      <c r="C40" s="62"/>
      <c r="D40" s="62"/>
      <c r="E40" s="62" t="s">
        <v>116</v>
      </c>
      <c r="F40" s="62"/>
      <c r="G40" s="62"/>
      <c r="H40" s="62"/>
      <c r="I40" s="62"/>
      <c r="J40" s="62"/>
      <c r="K40" s="10" t="str">
        <f>LEFT(TEXT(данные!$C69,""),1)</f>
        <v>К</v>
      </c>
      <c r="L40" s="11"/>
      <c r="M40" s="10" t="str">
        <f>MID(TEXT(данные!$C69,""),2,1)</f>
        <v>Р</v>
      </c>
      <c r="N40" s="11"/>
      <c r="O40" s="10" t="str">
        <f>MID(TEXT(данные!$C69,""),3,1)</f>
        <v>И</v>
      </c>
      <c r="P40" s="12"/>
      <c r="Q40" s="10" t="str">
        <f>MID(TEXT(данные!$C69,""),4,1)</f>
        <v>Ш</v>
      </c>
      <c r="R40" s="13"/>
      <c r="S40" s="10" t="str">
        <f>MID(TEXT(данные!$C69,""),5,1)</f>
        <v>Н</v>
      </c>
      <c r="T40" s="11"/>
      <c r="U40" s="10" t="str">
        <f>MID(TEXT(данные!$C69,""),6,1)</f>
        <v>А</v>
      </c>
      <c r="V40" s="11"/>
      <c r="W40" s="10" t="str">
        <f>MID(TEXT(данные!$C69,""),7,1)</f>
        <v>Х</v>
      </c>
      <c r="X40" s="11"/>
      <c r="Y40" s="10" t="str">
        <f>MID(TEXT(данные!$C69,""),8,1)</f>
        <v>А</v>
      </c>
      <c r="Z40" s="11"/>
      <c r="AA40" s="10" t="str">
        <f>MID(TEXT(данные!$C69,""),9,1)</f>
        <v>Р</v>
      </c>
      <c r="AB40" s="11"/>
      <c r="AC40" s="10" t="str">
        <f>MID(TEXT(данные!$C69,""),10,1)</f>
        <v>И</v>
      </c>
      <c r="AD40" s="11"/>
      <c r="AE40" s="10" t="str">
        <f>MID(TEXT(данные!$C69,""),11,1)</f>
        <v>Х</v>
      </c>
      <c r="AF40" s="11"/>
      <c r="AG40" s="10" t="str">
        <f>MID(TEXT(данные!$C69,""),12,1)</f>
        <v>А</v>
      </c>
      <c r="AH40" s="11"/>
      <c r="AI40" s="10" t="str">
        <f>MID(TEXT(данные!$C69,""),13,1)</f>
        <v>Р</v>
      </c>
      <c r="AJ40" s="11"/>
      <c r="AK40" s="10" t="str">
        <f>MID(TEXT(данные!$C69,""),14,1)</f>
        <v>И</v>
      </c>
      <c r="AL40" s="11"/>
      <c r="AM40" s="10" t="str">
        <f>MID(TEXT(данные!$C69,""),15,1)</f>
        <v>К</v>
      </c>
      <c r="AN40" s="11"/>
      <c r="AO40" s="10" t="str">
        <f>MID(TEXT(данные!$C69,""),16,1)</f>
        <v>Р</v>
      </c>
      <c r="AP40" s="11"/>
      <c r="AQ40" s="10" t="str">
        <f>MID(TEXT(данные!$C69,""),17,1)</f>
        <v>И</v>
      </c>
      <c r="AR40" s="11"/>
      <c r="AS40" s="10" t="str">
        <f>MID(TEXT(данные!$C69,""),18,1)</f>
        <v>Ш</v>
      </c>
      <c r="AT40" s="11"/>
      <c r="AU40" s="10" t="str">
        <f>MID(TEXT(данные!$C69,""),19,1)</f>
        <v>Н</v>
      </c>
      <c r="AV40" s="11"/>
      <c r="AW40" s="10" t="str">
        <f>MID(TEXT(данные!$C69,""),20,1)</f>
        <v>А</v>
      </c>
      <c r="AX40" s="11"/>
      <c r="AY40" s="10" t="str">
        <f>MID(TEXT(данные!$C69,""),21,1)</f>
        <v/>
      </c>
      <c r="AZ40" s="11"/>
      <c r="BA40" s="10" t="str">
        <f>MID(TEXT(данные!$C69,""),22,1)</f>
        <v/>
      </c>
      <c r="BB40" s="11"/>
      <c r="BC40" s="10" t="str">
        <f>MID(TEXT(данные!$C69,""),23,1)</f>
        <v/>
      </c>
      <c r="BD40" s="11"/>
      <c r="BE40" s="10" t="str">
        <f>MID(TEXT(данные!$C69,""),24,1)</f>
        <v/>
      </c>
      <c r="BF40" s="11"/>
      <c r="BG40" s="10" t="str">
        <f>MID(TEXT(данные!$C69,""),25,1)</f>
        <v/>
      </c>
      <c r="BH40" s="11"/>
      <c r="BI40" s="10" t="str">
        <f>MID(TEXT(данные!$C69,""),26,1)</f>
        <v/>
      </c>
      <c r="BJ40" s="11"/>
      <c r="BK40" s="10" t="str">
        <f>MID(TEXT(данные!$C69,""),27,1)</f>
        <v/>
      </c>
      <c r="BL40" s="11"/>
      <c r="BM40" s="10" t="str">
        <f>MID(TEXT(данные!$C69,""),28,1)</f>
        <v/>
      </c>
      <c r="BN40" s="11"/>
      <c r="BO40" s="10" t="str">
        <f>MID(TEXT(данные!$C69,""),29,1)</f>
        <v/>
      </c>
      <c r="BP40" s="11"/>
      <c r="BQ40" s="10" t="str">
        <f>MID(TEXT(данные!$C69,""),30,1)</f>
        <v/>
      </c>
      <c r="BR40" s="11"/>
      <c r="BS40" s="10" t="str">
        <f>MID(TEXT(данные!$C69,""),31,1)</f>
        <v/>
      </c>
      <c r="BT40" s="11"/>
      <c r="BU40" s="10" t="str">
        <f>MID(TEXT(данные!$C69,""),32,1)</f>
        <v/>
      </c>
      <c r="BV40" s="11"/>
      <c r="BW40" s="10" t="str">
        <f>MID(TEXT(данные!$C69,""),33,1)</f>
        <v/>
      </c>
      <c r="BX40" s="11"/>
      <c r="BY40" s="10" t="str">
        <f>MID(TEXT(данные!$C69,""),34,1)</f>
        <v/>
      </c>
      <c r="BZ40" s="11"/>
      <c r="CA40" s="10" t="str">
        <f>MID(TEXT(данные!$C69,""),35,1)</f>
        <v/>
      </c>
      <c r="CB40" s="62"/>
      <c r="CC40" s="105"/>
    </row>
    <row r="41" spans="1:81" ht="3.75" customHeight="1" x14ac:dyDescent="0.25">
      <c r="A41" s="106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62"/>
      <c r="CC41" s="105"/>
    </row>
    <row r="42" spans="1:81" x14ac:dyDescent="0.25">
      <c r="A42" s="106"/>
      <c r="B42" s="62"/>
      <c r="C42" s="62"/>
      <c r="D42" s="62"/>
      <c r="E42" s="62" t="s">
        <v>117</v>
      </c>
      <c r="F42" s="62"/>
      <c r="G42" s="62"/>
      <c r="H42" s="62"/>
      <c r="I42" s="10" t="str">
        <f>MID(TEXT(данные!$C70,""),2,1)</f>
        <v>1</v>
      </c>
      <c r="J42" s="11"/>
      <c r="K42" s="10" t="str">
        <f>MID(TEXT(данные!$C70,""),3,1)</f>
        <v>2</v>
      </c>
      <c r="L42" s="12"/>
      <c r="M42" s="10" t="str">
        <f>MID(TEXT(данные!$C70,""),4,1)</f>
        <v>3</v>
      </c>
      <c r="N42" s="13"/>
      <c r="O42" s="10" t="str">
        <f>MID(TEXT(данные!$C70,""),5,1)</f>
        <v>4</v>
      </c>
      <c r="P42" s="11"/>
      <c r="Q42" s="15" t="s">
        <v>118</v>
      </c>
      <c r="R42" s="15"/>
      <c r="S42" s="15"/>
      <c r="T42" s="15"/>
      <c r="U42" s="10" t="str">
        <f>MID(TEXT(данные!$C71,""),2,1)</f>
        <v>5</v>
      </c>
      <c r="V42" s="11"/>
      <c r="W42" s="10" t="str">
        <f>MID(TEXT(данные!$C71,""),3,1)</f>
        <v>6</v>
      </c>
      <c r="X42" s="12"/>
      <c r="Y42" s="10" t="str">
        <f>MID(TEXT(данные!$C71,""),4,1)</f>
        <v>7</v>
      </c>
      <c r="Z42" s="13"/>
      <c r="AA42" s="10" t="str">
        <f>MID(TEXT(данные!$C71,""),5,1)</f>
        <v>8</v>
      </c>
      <c r="AB42" s="11"/>
      <c r="AC42" s="120" t="s">
        <v>119</v>
      </c>
      <c r="AD42" s="120"/>
      <c r="AE42" s="120"/>
      <c r="AF42" s="120"/>
      <c r="AG42" s="120"/>
      <c r="AH42" s="121"/>
      <c r="AI42" s="10" t="str">
        <f>MID(TEXT(данные!$C72,""),2,1)</f>
        <v>9</v>
      </c>
      <c r="AJ42" s="11"/>
      <c r="AK42" s="10" t="str">
        <f>MID(TEXT(данные!$C72,""),3,1)</f>
        <v>0</v>
      </c>
      <c r="AL42" s="12"/>
      <c r="AM42" s="10" t="str">
        <f>MID(TEXT(данные!$C72,""),4,1)</f>
        <v>1</v>
      </c>
      <c r="AN42" s="13"/>
      <c r="AO42" s="10" t="str">
        <f>MID(TEXT(данные!$C72,""),5,1)</f>
        <v>2</v>
      </c>
      <c r="AP42" s="11"/>
      <c r="AQ42" s="116" t="s">
        <v>120</v>
      </c>
      <c r="AR42" s="116"/>
      <c r="AS42" s="116"/>
      <c r="AT42" s="116"/>
      <c r="AU42" s="116"/>
      <c r="AV42" s="117"/>
      <c r="AW42" s="10" t="str">
        <f>MID(TEXT(данные!$C73,""),2,1)</f>
        <v>3</v>
      </c>
      <c r="AX42" s="11"/>
      <c r="AY42" s="10" t="str">
        <f>MID(TEXT(данные!$C73,""),3,1)</f>
        <v>4</v>
      </c>
      <c r="AZ42" s="12"/>
      <c r="BA42" s="10" t="str">
        <f>MID(TEXT(данные!$C73,""),4,1)</f>
        <v>5</v>
      </c>
      <c r="BB42" s="13"/>
      <c r="BC42" s="10" t="str">
        <f>MID(TEXT(данные!$C73,""),5,1)</f>
        <v>6</v>
      </c>
      <c r="BD42" s="66"/>
      <c r="BE42" s="154" t="s">
        <v>200</v>
      </c>
      <c r="BF42" s="154"/>
      <c r="BG42" s="154"/>
      <c r="BH42" s="155"/>
      <c r="BI42" s="10" t="str">
        <f>MID(TEXT(данные!C74,""),1,1)</f>
        <v>2</v>
      </c>
      <c r="BJ42" s="11"/>
      <c r="BK42" s="10" t="str">
        <f>MID(TEXT(данные!C74,""),2,1)</f>
        <v>4</v>
      </c>
      <c r="BL42" s="11"/>
      <c r="BM42" s="10" t="str">
        <f>MID(TEXT(данные!$C74,""),3,1)</f>
        <v>3</v>
      </c>
      <c r="BN42" s="12"/>
      <c r="BO42" s="10" t="str">
        <f>MID(TEXT(данные!$C74,""),4,1)</f>
        <v>-</v>
      </c>
      <c r="BP42" s="13"/>
      <c r="BQ42" s="10" t="str">
        <f>MID(TEXT(данные!$C74,""),5,1)</f>
        <v>7</v>
      </c>
      <c r="BR42" s="11"/>
      <c r="BS42" s="10" t="str">
        <f>MID(TEXT(данные!$C74,""),6,1)</f>
        <v>6</v>
      </c>
      <c r="BT42" s="11"/>
      <c r="BU42" s="10" t="str">
        <f>MID(TEXT(данные!$C74,""),7,1)</f>
        <v>-</v>
      </c>
      <c r="BV42" s="11"/>
      <c r="BW42" s="10" t="str">
        <f>MID(TEXT(данные!$C74,""),8,1)</f>
        <v>0</v>
      </c>
      <c r="BX42" s="11"/>
      <c r="BY42" s="10" t="str">
        <f>MID(TEXT(данные!$C74,""),9,1)</f>
        <v>1</v>
      </c>
      <c r="BZ42" s="11"/>
      <c r="CA42" s="10" t="str">
        <f>MID(TEXT(данные!$C74,""),10,1)</f>
        <v>1</v>
      </c>
      <c r="CB42" s="62"/>
      <c r="CC42" s="105"/>
    </row>
    <row r="43" spans="1:81" ht="3.75" customHeight="1" x14ac:dyDescent="0.25">
      <c r="A43" s="106"/>
      <c r="B43" s="62"/>
      <c r="C43" s="62"/>
      <c r="D43" s="62"/>
      <c r="E43" s="76"/>
      <c r="F43" s="76"/>
      <c r="G43" s="76"/>
      <c r="H43" s="76"/>
      <c r="I43" s="76"/>
      <c r="J43" s="76"/>
      <c r="K43" s="76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62"/>
      <c r="CC43" s="105"/>
    </row>
    <row r="44" spans="1:81" x14ac:dyDescent="0.25">
      <c r="A44" s="106"/>
      <c r="B44" s="62"/>
      <c r="C44" s="62"/>
      <c r="D44" s="62"/>
      <c r="E44" s="152" t="s">
        <v>206</v>
      </c>
      <c r="F44" s="152"/>
      <c r="G44" s="152"/>
      <c r="H44" s="152"/>
      <c r="I44" s="152"/>
      <c r="J44" s="152"/>
      <c r="K44" s="152"/>
      <c r="L44" s="8"/>
      <c r="M44" s="10" t="str">
        <f>IF(Лист1!L42&gt;0,Лист1!L42,"")</f>
        <v>О</v>
      </c>
      <c r="N44" s="77"/>
      <c r="O44" s="10" t="str">
        <f>IF(Лист1!N42&gt;0,Лист1!N42,"")</f>
        <v>О</v>
      </c>
      <c r="P44" s="77"/>
      <c r="Q44" s="10" t="str">
        <f>IF(Лист1!P42&gt;0,Лист1!P42,"")</f>
        <v>О</v>
      </c>
      <c r="R44" s="77"/>
      <c r="S44" s="10" t="str">
        <f>IF(Лист1!R42&gt;0,Лист1!R42,"")</f>
        <v xml:space="preserve"> </v>
      </c>
      <c r="T44" s="77"/>
      <c r="U44" s="10" t="str">
        <f>IF(Лист1!T42&gt;0,Лист1!T42,"")</f>
        <v>"</v>
      </c>
      <c r="V44" s="77"/>
      <c r="W44" s="10" t="str">
        <f>IF(Лист1!V42&gt;0,Лист1!V42,"")</f>
        <v>В</v>
      </c>
      <c r="X44" s="77"/>
      <c r="Y44" s="10" t="str">
        <f>IF(Лист1!X42&gt;0,Лист1!X42,"")</f>
        <v>Е</v>
      </c>
      <c r="Z44" s="77"/>
      <c r="AA44" s="10" t="str">
        <f>IF(Лист1!Z42&gt;0,Лист1!Z42,"")</f>
        <v>С</v>
      </c>
      <c r="AB44" s="77"/>
      <c r="AC44" s="10" t="str">
        <f>IF(Лист1!AB42&gt;0,Лист1!AB42,"")</f>
        <v>Е</v>
      </c>
      <c r="AD44" s="77"/>
      <c r="AE44" s="10" t="str">
        <f>IF(Лист1!AD42&gt;0,Лист1!AD42,"")</f>
        <v>Л</v>
      </c>
      <c r="AF44" s="77"/>
      <c r="AG44" s="10" t="str">
        <f>IF(Лист1!AF42&gt;0,Лист1!AF42,"")</f>
        <v>А</v>
      </c>
      <c r="AH44" s="77"/>
      <c r="AI44" s="10" t="str">
        <f>IF(Лист1!AH42&gt;0,Лист1!AH42,"")</f>
        <v>Я</v>
      </c>
      <c r="AJ44" s="77"/>
      <c r="AK44" s="10" t="str">
        <f>IF(Лист1!AJ42&gt;0,Лист1!AJ42,"")</f>
        <v xml:space="preserve"> </v>
      </c>
      <c r="AL44" s="77"/>
      <c r="AM44" s="10" t="str">
        <f>IF(Лист1!AL42&gt;0,Лист1!AL42,"")</f>
        <v>Ф</v>
      </c>
      <c r="AN44" s="77"/>
      <c r="AO44" s="10" t="str">
        <f>IF(Лист1!AN42&gt;0,Лист1!AN42,"")</f>
        <v>Е</v>
      </c>
      <c r="AP44" s="77"/>
      <c r="AQ44" s="10" t="str">
        <f>IF(Лист1!AP42&gt;0,Лист1!AP42,"")</f>
        <v>Р</v>
      </c>
      <c r="AR44" s="77"/>
      <c r="AS44" s="10" t="str">
        <f>IF(Лист1!AR42&gt;0,Лист1!AR42,"")</f>
        <v>М</v>
      </c>
      <c r="AT44" s="77"/>
      <c r="AU44" s="10" t="str">
        <f>IF(Лист1!AT42&gt;0,Лист1!AT42,"")</f>
        <v>А</v>
      </c>
      <c r="AV44" s="77"/>
      <c r="AW44" s="10" t="str">
        <f>IF(Лист1!AV42&gt;0,Лист1!AV42,"")</f>
        <v>"</v>
      </c>
      <c r="AX44" s="77"/>
      <c r="AY44" s="10" t="str">
        <f>IF(Лист1!AX42&gt;0,Лист1!AX42,"")</f>
        <v/>
      </c>
      <c r="AZ44" s="77"/>
      <c r="BA44" s="10" t="str">
        <f>IF(Лист1!AZ42&gt;0,Лист1!AZ42,"")</f>
        <v/>
      </c>
      <c r="BB44" s="77"/>
      <c r="BC44" s="10" t="str">
        <f>IF(Лист1!BB42&gt;0,Лист1!BB42,"")</f>
        <v/>
      </c>
      <c r="BD44" s="77"/>
      <c r="BE44" s="10" t="str">
        <f>IF(Лист1!BD42&gt;0,Лист1!BD42,"")</f>
        <v/>
      </c>
      <c r="BF44" s="77"/>
      <c r="BG44" s="10" t="str">
        <f>IF(Лист1!BF42&gt;0,Лист1!BF42,"")</f>
        <v/>
      </c>
      <c r="BH44" s="75"/>
      <c r="BI44" s="75"/>
      <c r="BJ44" s="75"/>
      <c r="BK44" s="179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1"/>
      <c r="CB44" s="62"/>
      <c r="CC44" s="105"/>
    </row>
    <row r="45" spans="1:81" ht="3.75" customHeight="1" x14ac:dyDescent="0.25">
      <c r="A45" s="106"/>
      <c r="B45" s="62"/>
      <c r="C45" s="62"/>
      <c r="D45" s="6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78"/>
      <c r="BA45" s="78"/>
      <c r="BB45" s="78"/>
      <c r="BC45" s="78"/>
      <c r="BD45" s="78"/>
      <c r="BE45" s="78"/>
      <c r="BF45" s="78"/>
      <c r="BG45" s="78"/>
      <c r="BH45" s="75"/>
      <c r="BI45" s="75"/>
      <c r="BJ45" s="75"/>
      <c r="BK45" s="182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4"/>
      <c r="CB45" s="62"/>
      <c r="CC45" s="105"/>
    </row>
    <row r="46" spans="1:81" x14ac:dyDescent="0.25">
      <c r="A46" s="106"/>
      <c r="B46" s="62"/>
      <c r="C46" s="62"/>
      <c r="D46" s="62"/>
      <c r="E46" s="10" t="str">
        <f>IF(Лист1!L44&gt;0,Лист1!L44,"")</f>
        <v/>
      </c>
      <c r="F46" s="77"/>
      <c r="G46" s="10" t="str">
        <f>IF(Лист1!N44&gt;0,Лист1!N44,"")</f>
        <v/>
      </c>
      <c r="H46" s="77"/>
      <c r="I46" s="10" t="str">
        <f>IF(Лист1!P44&gt;0,Лист1!P44,"")</f>
        <v/>
      </c>
      <c r="J46" s="77"/>
      <c r="K46" s="10" t="str">
        <f>IF(Лист1!R44&gt;0,Лист1!R44,"")</f>
        <v/>
      </c>
      <c r="L46" s="77"/>
      <c r="M46" s="10" t="str">
        <f>IF(Лист1!T44&gt;0,Лист1!T44,"")</f>
        <v/>
      </c>
      <c r="N46" s="77"/>
      <c r="O46" s="10" t="str">
        <f>IF(Лист1!V44&gt;0,Лист1!V44,"")</f>
        <v/>
      </c>
      <c r="P46" s="77"/>
      <c r="Q46" s="10" t="str">
        <f>IF(Лист1!X44&gt;0,Лист1!X44,"")</f>
        <v/>
      </c>
      <c r="R46" s="77"/>
      <c r="S46" s="10" t="str">
        <f>IF(Лист1!Z44&gt;0,Лист1!Z44,"")</f>
        <v/>
      </c>
      <c r="T46" s="77"/>
      <c r="U46" s="10" t="str">
        <f>IF(Лист1!AB44&gt;0,Лист1!AB44,"")</f>
        <v/>
      </c>
      <c r="V46" s="77"/>
      <c r="W46" s="10" t="str">
        <f>IF(Лист1!AD44&gt;0,Лист1!AD44,"")</f>
        <v/>
      </c>
      <c r="X46" s="77"/>
      <c r="Y46" s="10" t="str">
        <f>IF(Лист1!AF44&gt;0,Лист1!AF44,"")</f>
        <v/>
      </c>
      <c r="Z46" s="77"/>
      <c r="AA46" s="10" t="str">
        <f>IF(Лист1!AH44&gt;0,Лист1!AH44,"")</f>
        <v/>
      </c>
      <c r="AB46" s="77"/>
      <c r="AC46" s="10" t="str">
        <f>IF(Лист1!AJ44&gt;0,Лист1!AJ44,"")</f>
        <v/>
      </c>
      <c r="AD46" s="77"/>
      <c r="AE46" s="10" t="str">
        <f>IF(Лист1!AL44&gt;0,Лист1!AL44,"")</f>
        <v/>
      </c>
      <c r="AF46" s="77"/>
      <c r="AG46" s="10" t="str">
        <f>IF(Лист1!AN44&gt;0,Лист1!AN44,"")</f>
        <v/>
      </c>
      <c r="AH46" s="77"/>
      <c r="AI46" s="10" t="str">
        <f>IF(Лист1!AP44&gt;0,Лист1!AP44,"")</f>
        <v/>
      </c>
      <c r="AJ46" s="77"/>
      <c r="AK46" s="10" t="str">
        <f>IF(Лист1!AR44&gt;0,Лист1!AR44,"")</f>
        <v/>
      </c>
      <c r="AL46" s="77"/>
      <c r="AM46" s="10" t="str">
        <f>IF(Лист1!AT44&gt;0,Лист1!AT44,"")</f>
        <v/>
      </c>
      <c r="AN46" s="77"/>
      <c r="AO46" s="10" t="str">
        <f>IF(Лист1!AV44&gt;0,Лист1!AV44,"")</f>
        <v/>
      </c>
      <c r="AP46" s="77"/>
      <c r="AQ46" s="10" t="str">
        <f>IF(Лист1!AX44&gt;0,Лист1!AX44,"")</f>
        <v/>
      </c>
      <c r="AR46" s="77"/>
      <c r="AS46" s="10" t="str">
        <f>IF(Лист1!AZ44&gt;0,Лист1!AZ44,"")</f>
        <v/>
      </c>
      <c r="AT46" s="77"/>
      <c r="AU46" s="10" t="str">
        <f>IF(Лист1!BB44&gt;0,Лист1!BB44,"")</f>
        <v/>
      </c>
      <c r="AV46" s="77"/>
      <c r="AW46" s="10" t="str">
        <f>IF(Лист1!BD44&gt;0,Лист1!BD44,"")</f>
        <v/>
      </c>
      <c r="AX46" s="77"/>
      <c r="AY46" s="10" t="str">
        <f>IF(Лист1!BF44&gt;0,Лист1!BF44,"")</f>
        <v/>
      </c>
      <c r="AZ46" s="77"/>
      <c r="BA46" s="10" t="str">
        <f>IF(Лист1!BH44&gt;0,Лист1!BH44,"")</f>
        <v/>
      </c>
      <c r="BB46" s="77"/>
      <c r="BC46" s="10" t="str">
        <f>IF(Лист1!BJ44&gt;0,Лист1!BJ44,"")</f>
        <v/>
      </c>
      <c r="BD46" s="77"/>
      <c r="BE46" s="10" t="str">
        <f>IF(Лист1!BL44&gt;0,Лист1!BL44,"")</f>
        <v/>
      </c>
      <c r="BF46" s="77"/>
      <c r="BG46" s="10" t="str">
        <f>IF(Лист1!BN44&gt;0,Лист1!BN44,"")</f>
        <v/>
      </c>
      <c r="BH46" s="75"/>
      <c r="BI46" s="75"/>
      <c r="BJ46" s="75"/>
      <c r="BK46" s="182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4"/>
      <c r="CB46" s="62"/>
      <c r="CC46" s="105"/>
    </row>
    <row r="47" spans="1:81" ht="3.75" customHeight="1" x14ac:dyDescent="0.25">
      <c r="A47" s="106"/>
      <c r="B47" s="62"/>
      <c r="C47" s="62"/>
      <c r="D47" s="6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78"/>
      <c r="BA47" s="78"/>
      <c r="BB47" s="78"/>
      <c r="BC47" s="78"/>
      <c r="BD47" s="78"/>
      <c r="BE47" s="78"/>
      <c r="BF47" s="78"/>
      <c r="BG47" s="78"/>
      <c r="BH47" s="75"/>
      <c r="BI47" s="75"/>
      <c r="BJ47" s="75"/>
      <c r="BK47" s="182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4"/>
      <c r="CB47" s="62"/>
      <c r="CC47" s="105"/>
    </row>
    <row r="48" spans="1:81" x14ac:dyDescent="0.25">
      <c r="A48" s="106"/>
      <c r="B48" s="62"/>
      <c r="C48" s="62"/>
      <c r="D48" s="62"/>
      <c r="E48" s="79" t="s">
        <v>207</v>
      </c>
      <c r="F48" s="74"/>
      <c r="G48" s="79"/>
      <c r="H48" s="74"/>
      <c r="I48" s="79"/>
      <c r="J48" s="74"/>
      <c r="K48" s="79"/>
      <c r="L48" s="77"/>
      <c r="M48" s="10" t="str">
        <f>LEFT(TEXT(данные!C75,""),1)</f>
        <v>К</v>
      </c>
      <c r="N48" s="11"/>
      <c r="O48" s="10" t="str">
        <f>MID(TEXT(данные!$C75,""),2,1)</f>
        <v>Р</v>
      </c>
      <c r="P48" s="11"/>
      <c r="Q48" s="10" t="str">
        <f>MID(TEXT(данные!$C75,""),3,1)</f>
        <v>А</v>
      </c>
      <c r="R48" s="12"/>
      <c r="S48" s="10" t="str">
        <f>MID(TEXT(данные!$C75,""),4,1)</f>
        <v>С</v>
      </c>
      <c r="T48" s="13"/>
      <c r="U48" s="10" t="str">
        <f>MID(TEXT(данные!$C75,""),5,1)</f>
        <v>Н</v>
      </c>
      <c r="V48" s="11"/>
      <c r="W48" s="10" t="str">
        <f>MID(TEXT(данные!$C75,""),6,1)</f>
        <v>О</v>
      </c>
      <c r="X48" s="11"/>
      <c r="Y48" s="10" t="str">
        <f>MID(TEXT(данные!$C75,""),7,1)</f>
        <v>Я</v>
      </c>
      <c r="Z48" s="11"/>
      <c r="AA48" s="10" t="str">
        <f>MID(TEXT(данные!$C75,""),8,1)</f>
        <v>Р</v>
      </c>
      <c r="AB48" s="11"/>
      <c r="AC48" s="10" t="str">
        <f>MID(TEXT(данные!$C75,""),9,1)</f>
        <v>С</v>
      </c>
      <c r="AD48" s="11"/>
      <c r="AE48" s="10" t="str">
        <f>MID(TEXT(данные!$C75,""),10,1)</f>
        <v>К</v>
      </c>
      <c r="AF48" s="11"/>
      <c r="AG48" s="10" t="str">
        <f>MID(TEXT(данные!$C75,""),11,1)</f>
        <v>И</v>
      </c>
      <c r="AH48" s="11"/>
      <c r="AI48" s="10" t="str">
        <f>MID(TEXT(данные!$C75,""),12,1)</f>
        <v>Й</v>
      </c>
      <c r="AJ48" s="11"/>
      <c r="AK48" s="10" t="str">
        <f>MID(TEXT(данные!$C75,""),13,1)</f>
        <v xml:space="preserve"> </v>
      </c>
      <c r="AL48" s="11"/>
      <c r="AM48" s="10" t="str">
        <f>MID(TEXT(данные!$C75,""),14,1)</f>
        <v>К</v>
      </c>
      <c r="AN48" s="11"/>
      <c r="AO48" s="10" t="str">
        <f>MID(TEXT(данные!$C75,""),15,1)</f>
        <v>Р</v>
      </c>
      <c r="AP48" s="11"/>
      <c r="AQ48" s="10" t="str">
        <f>MID(TEXT(данные!$C75,""),16,1)</f>
        <v>А</v>
      </c>
      <c r="AR48" s="11"/>
      <c r="AS48" s="10" t="str">
        <f>MID(TEXT(данные!$C75,""),17,1)</f>
        <v>Й</v>
      </c>
      <c r="AT48" s="11"/>
      <c r="AU48" s="10" t="str">
        <f>MID(TEXT(данные!$C75,""),18,1)</f>
        <v>К</v>
      </c>
      <c r="AV48" s="11"/>
      <c r="AW48" s="10" t="str">
        <f>MID(TEXT(данные!$C75,""),19,1)</f>
        <v>О</v>
      </c>
      <c r="AX48" s="11"/>
      <c r="AY48" s="10" t="str">
        <f>MID(TEXT(данные!$C75,""),20,1)</f>
        <v>З</v>
      </c>
      <c r="AZ48" s="11"/>
      <c r="BA48" s="10" t="str">
        <f>MID(TEXT(данные!$C75,""),21,1)</f>
        <v>Е</v>
      </c>
      <c r="BB48" s="11"/>
      <c r="BC48" s="10" t="str">
        <f>MID(TEXT(данные!$C75,""),22,1)</f>
        <v>Л</v>
      </c>
      <c r="BD48" s="11"/>
      <c r="BE48" s="10" t="str">
        <f>MID(TEXT(данные!$C75,""),23,1)</f>
        <v>Ь</v>
      </c>
      <c r="BF48" s="11"/>
      <c r="BG48" s="10" t="str">
        <f>MID(TEXT(данные!$C75,""),24,1)</f>
        <v>С</v>
      </c>
      <c r="BH48" s="75"/>
      <c r="BI48" s="75"/>
      <c r="BJ48" s="75"/>
      <c r="BK48" s="182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4"/>
      <c r="CB48" s="62"/>
      <c r="CC48" s="105"/>
    </row>
    <row r="49" spans="1:81" ht="3.75" customHeight="1" x14ac:dyDescent="0.25">
      <c r="A49" s="106"/>
      <c r="B49" s="62"/>
      <c r="C49" s="62"/>
      <c r="D49" s="6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78"/>
      <c r="BA49" s="78"/>
      <c r="BB49" s="78"/>
      <c r="BC49" s="78"/>
      <c r="BD49" s="78"/>
      <c r="BE49" s="78"/>
      <c r="BF49" s="78"/>
      <c r="BG49" s="78"/>
      <c r="BH49" s="75"/>
      <c r="BI49" s="75"/>
      <c r="BJ49" s="75"/>
      <c r="BK49" s="182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4"/>
      <c r="CB49" s="62"/>
      <c r="CC49" s="105"/>
    </row>
    <row r="50" spans="1:81" x14ac:dyDescent="0.25">
      <c r="A50" s="106"/>
      <c r="B50" s="62"/>
      <c r="C50" s="62"/>
      <c r="D50" s="62"/>
      <c r="E50" s="10" t="str">
        <f>MID(TEXT(данные!$C75,""),25,1)</f>
        <v>К</v>
      </c>
      <c r="F50" s="11"/>
      <c r="G50" s="10" t="str">
        <f>MID(TEXT(данные!$C75,""),26,1)</f>
        <v>И</v>
      </c>
      <c r="H50" s="11"/>
      <c r="I50" s="10" t="str">
        <f>MID(TEXT(данные!$C75,""),27,1)</f>
        <v>Й</v>
      </c>
      <c r="J50" s="11"/>
      <c r="K50" s="10" t="str">
        <f>MID(TEXT(данные!$C75,""),28,1)</f>
        <v xml:space="preserve"> </v>
      </c>
      <c r="L50" s="11"/>
      <c r="M50" s="10" t="str">
        <f>MID(TEXT(данные!$C75,""),29,1)</f>
        <v>Р</v>
      </c>
      <c r="N50" s="11"/>
      <c r="O50" s="10" t="str">
        <f>MID(TEXT(данные!$C75,""),30,1)</f>
        <v>А</v>
      </c>
      <c r="P50" s="11"/>
      <c r="Q50" s="10" t="str">
        <f>MID(TEXT(данные!$C75,""),31,1)</f>
        <v>Й</v>
      </c>
      <c r="R50" s="11"/>
      <c r="S50" s="10" t="str">
        <f>MID(TEXT(данные!$C75,""),32,1)</f>
        <v>О</v>
      </c>
      <c r="T50" s="11"/>
      <c r="U50" s="10" t="str">
        <f>MID(TEXT(данные!$C75,""),33,1)</f>
        <v>Н</v>
      </c>
      <c r="V50" s="77"/>
      <c r="W50" s="10" t="str">
        <f>MID(TEXT(данные!$C75,""),34,1)</f>
        <v>С</v>
      </c>
      <c r="X50" s="11"/>
      <c r="Y50" s="10" t="str">
        <f>MID(TEXT(данные!$C75,""),35,1)</f>
        <v>Е</v>
      </c>
      <c r="Z50" s="11"/>
      <c r="AA50" s="10" t="str">
        <f>MID(TEXT(данные!$C75,""),36,1)</f>
        <v>Л</v>
      </c>
      <c r="AB50" s="11"/>
      <c r="AC50" s="10" t="str">
        <f>MID(TEXT(данные!$C75,""),37,1)</f>
        <v>О</v>
      </c>
      <c r="AD50" s="11"/>
      <c r="AE50" s="10" t="str">
        <f>MID(TEXT(данные!$C75,""),38,1)</f>
        <v xml:space="preserve"> </v>
      </c>
      <c r="AF50" s="11"/>
      <c r="AG50" s="10" t="str">
        <f>MID(TEXT(данные!$C75,""),39,1)</f>
        <v>М</v>
      </c>
      <c r="AH50" s="11"/>
      <c r="AI50" s="10" t="str">
        <f>MID(TEXT(данные!$C75,""),40,1)</f>
        <v>А</v>
      </c>
      <c r="AJ50" s="11"/>
      <c r="AK50" s="10" t="str">
        <f>MID(TEXT(данные!$C75,""),41,1)</f>
        <v>Л</v>
      </c>
      <c r="AL50" s="11"/>
      <c r="AM50" s="10" t="str">
        <f>MID(TEXT(данные!$C75,""),42,1)</f>
        <v>О</v>
      </c>
      <c r="AN50" s="77"/>
      <c r="AO50" s="10" t="str">
        <f>MID(TEXT(данные!$C75,""),43,1)</f>
        <v>Е</v>
      </c>
      <c r="AP50" s="11"/>
      <c r="AQ50" s="10" t="str">
        <f>MID(TEXT(данные!$C75,""),44,1)</f>
        <v xml:space="preserve"> </v>
      </c>
      <c r="AR50" s="11"/>
      <c r="AS50" s="10" t="str">
        <f>MID(TEXT(данные!$C75,""),45,1)</f>
        <v>Г</v>
      </c>
      <c r="AT50" s="11"/>
      <c r="AU50" s="10" t="str">
        <f>MID(TEXT(данные!$C75,""),46,1)</f>
        <v>А</v>
      </c>
      <c r="AV50" s="11"/>
      <c r="AW50" s="10" t="str">
        <f>MID(TEXT(данные!$C75,""),47,1)</f>
        <v>Д</v>
      </c>
      <c r="AX50" s="11"/>
      <c r="AY50" s="10" t="str">
        <f>MID(TEXT(данные!$C75,""),48,1)</f>
        <v>Ю</v>
      </c>
      <c r="AZ50" s="11"/>
      <c r="BA50" s="10" t="str">
        <f>MID(TEXT(данные!$C75,""),49,1)</f>
        <v>К</v>
      </c>
      <c r="BB50" s="11"/>
      <c r="BC50" s="10" t="str">
        <f>MID(TEXT(данные!$C75,""),50,1)</f>
        <v>И</v>
      </c>
      <c r="BD50" s="11"/>
      <c r="BE50" s="10" t="str">
        <f>MID(TEXT(данные!$C75,""),51,1)</f>
        <v>Н</v>
      </c>
      <c r="BF50" s="77"/>
      <c r="BG50" s="10" t="str">
        <f>MID(TEXT(данные!$C75,""),52,1)</f>
        <v>О</v>
      </c>
      <c r="BH50" s="75"/>
      <c r="BI50" s="75"/>
      <c r="BJ50" s="75"/>
      <c r="BK50" s="182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4"/>
      <c r="CB50" s="62"/>
      <c r="CC50" s="105"/>
    </row>
    <row r="51" spans="1:81" ht="3.75" customHeight="1" x14ac:dyDescent="0.25">
      <c r="A51" s="106"/>
      <c r="B51" s="62"/>
      <c r="C51" s="62"/>
      <c r="D51" s="6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78"/>
      <c r="BA51" s="78"/>
      <c r="BB51" s="78"/>
      <c r="BC51" s="78"/>
      <c r="BD51" s="78"/>
      <c r="BE51" s="78"/>
      <c r="BF51" s="78"/>
      <c r="BG51" s="78"/>
      <c r="BH51" s="75"/>
      <c r="BI51" s="75"/>
      <c r="BJ51" s="75"/>
      <c r="BK51" s="182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4"/>
      <c r="CB51" s="62"/>
      <c r="CC51" s="105"/>
    </row>
    <row r="52" spans="1:81" x14ac:dyDescent="0.25">
      <c r="A52" s="106"/>
      <c r="B52" s="62"/>
      <c r="C52" s="62"/>
      <c r="D52" s="62"/>
      <c r="E52" s="8" t="s">
        <v>103</v>
      </c>
      <c r="F52" s="8"/>
      <c r="G52" s="8"/>
      <c r="H52" s="8"/>
      <c r="I52" s="10" t="str">
        <f>MID(TEXT(данные!$C41,""),2,1)</f>
        <v>9</v>
      </c>
      <c r="J52" s="11"/>
      <c r="K52" s="10" t="str">
        <f>MID(TEXT(данные!$C41,""),3,1)</f>
        <v>8</v>
      </c>
      <c r="L52" s="12"/>
      <c r="M52" s="10" t="str">
        <f>MID(TEXT(данные!$C41,""),4,1)</f>
        <v>7</v>
      </c>
      <c r="N52" s="13"/>
      <c r="O52" s="10" t="str">
        <f>MID(TEXT(данные!$C41,""),5,1)</f>
        <v>6</v>
      </c>
      <c r="P52" s="13"/>
      <c r="Q52" s="10" t="str">
        <f>MID(TEXT(данные!$C41,""),6,1)</f>
        <v>5</v>
      </c>
      <c r="R52" s="11"/>
      <c r="S52" s="10" t="str">
        <f>MID(TEXT(данные!$C41,""),7,1)</f>
        <v>4</v>
      </c>
      <c r="T52" s="11"/>
      <c r="U52" s="10" t="str">
        <f>MID(TEXT(данные!$C41,""),8,1)</f>
        <v>3</v>
      </c>
      <c r="V52" s="11"/>
      <c r="W52" s="10" t="str">
        <f>MID(TEXT(данные!$C41,""),9,1)</f>
        <v>2</v>
      </c>
      <c r="X52" s="11"/>
      <c r="Y52" s="10" t="str">
        <f>MID(TEXT(данные!$C41,""),10,1)</f>
        <v>1</v>
      </c>
      <c r="Z52" s="11"/>
      <c r="AA52" s="10" t="str">
        <f>MID(TEXT(данные!$C41,""),11,1)</f>
        <v>0</v>
      </c>
      <c r="AB52" s="11"/>
      <c r="AC52" s="10" t="str">
        <f>MID(TEXT(данные!$C41,""),12,1)</f>
        <v>0</v>
      </c>
      <c r="AD52" s="11"/>
      <c r="AE52" s="10" t="str">
        <f>MID(TEXT(данные!$C41,""),13,1)</f>
        <v>8</v>
      </c>
      <c r="AF52" s="77"/>
      <c r="AG52" s="77"/>
      <c r="AH52" s="77"/>
      <c r="AI52" s="77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59"/>
      <c r="AU52" s="130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2"/>
      <c r="BH52" s="75"/>
      <c r="BI52" s="75"/>
      <c r="BJ52" s="75"/>
      <c r="BK52" s="182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4"/>
      <c r="CB52" s="62"/>
      <c r="CC52" s="105"/>
    </row>
    <row r="53" spans="1:81" ht="3.75" customHeight="1" x14ac:dyDescent="0.25">
      <c r="A53" s="106"/>
      <c r="B53" s="62"/>
      <c r="C53" s="62"/>
      <c r="D53" s="6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59"/>
      <c r="AU53" s="133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5"/>
      <c r="BH53" s="62"/>
      <c r="BI53" s="62"/>
      <c r="BJ53" s="62"/>
      <c r="BK53" s="182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4"/>
      <c r="CB53" s="62"/>
      <c r="CC53" s="105"/>
    </row>
    <row r="54" spans="1:81" x14ac:dyDescent="0.25">
      <c r="A54" s="106"/>
      <c r="B54" s="62"/>
      <c r="C54" s="62"/>
      <c r="D54" s="62"/>
      <c r="E54" s="196" t="s">
        <v>208</v>
      </c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8"/>
      <c r="AS54" s="8"/>
      <c r="AT54" s="59"/>
      <c r="AU54" s="133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5"/>
      <c r="BH54" s="62"/>
      <c r="BI54" s="62"/>
      <c r="BJ54" s="62"/>
      <c r="BK54" s="182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4"/>
      <c r="CB54" s="62"/>
      <c r="CC54" s="105"/>
    </row>
    <row r="55" spans="1:81" x14ac:dyDescent="0.25">
      <c r="A55" s="106"/>
      <c r="B55" s="62"/>
      <c r="C55" s="62"/>
      <c r="D55" s="62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8"/>
      <c r="AS55" s="8"/>
      <c r="AT55" s="59"/>
      <c r="AU55" s="136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8"/>
      <c r="BH55" s="62"/>
      <c r="BI55" s="62"/>
      <c r="BJ55" s="1"/>
      <c r="BK55" s="185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7"/>
      <c r="CB55" s="62"/>
      <c r="CC55" s="105"/>
    </row>
    <row r="56" spans="1:81" ht="9.9499999999999993" customHeight="1" thickBot="1" x14ac:dyDescent="0.3">
      <c r="A56" s="10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62"/>
      <c r="AK56" s="175" t="s">
        <v>105</v>
      </c>
      <c r="AL56" s="175"/>
      <c r="AM56" s="175"/>
      <c r="AN56" s="175"/>
      <c r="AO56" s="175"/>
      <c r="AP56" s="175"/>
      <c r="AQ56" s="175"/>
      <c r="AR56" s="62"/>
      <c r="AS56" s="80"/>
      <c r="AT56" s="80"/>
      <c r="AU56" s="176" t="s">
        <v>209</v>
      </c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81"/>
      <c r="BI56" s="81"/>
      <c r="BJ56" s="81"/>
      <c r="BK56" s="176" t="s">
        <v>210</v>
      </c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80"/>
      <c r="CC56" s="110"/>
    </row>
    <row r="57" spans="1:81" ht="3.75" customHeight="1" x14ac:dyDescent="0.25">
      <c r="A57" s="106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175"/>
      <c r="AL57" s="175"/>
      <c r="AM57" s="175"/>
      <c r="AN57" s="175"/>
      <c r="AO57" s="175"/>
      <c r="AP57" s="175"/>
      <c r="AQ57" s="175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105"/>
    </row>
    <row r="58" spans="1:81" x14ac:dyDescent="0.25">
      <c r="A58" s="106"/>
      <c r="B58" s="62"/>
      <c r="C58" s="62"/>
      <c r="D58" s="62"/>
      <c r="E58" s="62" t="s">
        <v>211</v>
      </c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 t="s">
        <v>212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105"/>
    </row>
    <row r="59" spans="1:81" ht="3.75" customHeight="1" x14ac:dyDescent="0.25">
      <c r="A59" s="106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105"/>
    </row>
    <row r="60" spans="1:81" x14ac:dyDescent="0.25">
      <c r="A60" s="106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4"/>
      <c r="AZ60" s="64"/>
      <c r="BA60" s="64"/>
      <c r="BB60" s="64"/>
      <c r="BC60" s="194" t="s">
        <v>68</v>
      </c>
      <c r="BD60" s="194"/>
      <c r="BE60" s="194"/>
      <c r="BF60" s="195"/>
      <c r="BG60" s="6"/>
      <c r="BH60" s="65"/>
      <c r="BI60" s="6"/>
      <c r="BJ60" s="64"/>
      <c r="BK60" s="194" t="s">
        <v>69</v>
      </c>
      <c r="BL60" s="194"/>
      <c r="BM60" s="194"/>
      <c r="BN60" s="195"/>
      <c r="BO60" s="6"/>
      <c r="BP60" s="65"/>
      <c r="BQ60" s="6"/>
      <c r="BR60" s="64"/>
      <c r="BS60" s="64" t="s">
        <v>70</v>
      </c>
      <c r="BT60" s="64"/>
      <c r="BU60" s="6"/>
      <c r="BV60" s="65"/>
      <c r="BW60" s="6"/>
      <c r="BX60" s="65"/>
      <c r="BY60" s="6"/>
      <c r="BZ60" s="65"/>
      <c r="CA60" s="6"/>
      <c r="CB60" s="64"/>
      <c r="CC60" s="105"/>
    </row>
    <row r="61" spans="1:81" ht="3.75" customHeight="1" x14ac:dyDescent="0.25">
      <c r="A61" s="106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105"/>
    </row>
    <row r="62" spans="1:81" x14ac:dyDescent="0.25">
      <c r="A62" s="106"/>
      <c r="B62" s="62"/>
      <c r="C62" s="62"/>
      <c r="D62" s="62"/>
      <c r="E62" s="8" t="s">
        <v>63</v>
      </c>
      <c r="F62" s="8"/>
      <c r="G62" s="8"/>
      <c r="H62" s="8"/>
      <c r="I62" s="8"/>
      <c r="J62" s="8"/>
      <c r="K62" s="10" t="str">
        <f>IF(K26&gt;0,K26,"")</f>
        <v>И</v>
      </c>
      <c r="L62" s="77"/>
      <c r="M62" s="10" t="str">
        <f>IF(M26&gt;0,M26,"")</f>
        <v>В</v>
      </c>
      <c r="N62" s="77"/>
      <c r="O62" s="10" t="str">
        <f>IF(O26&gt;0,O26,"")</f>
        <v>А</v>
      </c>
      <c r="P62" s="77"/>
      <c r="Q62" s="10" t="str">
        <f>IF(Q26&gt;0,Q26,"")</f>
        <v>Н</v>
      </c>
      <c r="R62" s="77"/>
      <c r="S62" s="10" t="str">
        <f>IF(S26&gt;0,S26,"")</f>
        <v>О</v>
      </c>
      <c r="T62" s="77"/>
      <c r="U62" s="10" t="str">
        <f>IF(U26&gt;0,U26,"")</f>
        <v>В</v>
      </c>
      <c r="V62" s="77"/>
      <c r="W62" s="10" t="str">
        <f>IF(W26&gt;0,W26,"")</f>
        <v/>
      </c>
      <c r="X62" s="77"/>
      <c r="Y62" s="10" t="str">
        <f>IF(Y26&gt;0,Y26,"")</f>
        <v/>
      </c>
      <c r="Z62" s="77"/>
      <c r="AA62" s="10" t="str">
        <f>IF(AA26&gt;0,AA26,"")</f>
        <v/>
      </c>
      <c r="AB62" s="77"/>
      <c r="AC62" s="10" t="str">
        <f>IF(AC26&gt;0,AC26,"")</f>
        <v/>
      </c>
      <c r="AD62" s="77"/>
      <c r="AE62" s="10" t="str">
        <f>IF(AE26&gt;0,AE26,"")</f>
        <v/>
      </c>
      <c r="AF62" s="77"/>
      <c r="AG62" s="10" t="str">
        <f>IF(AG26&gt;0,AG26,"")</f>
        <v/>
      </c>
      <c r="AH62" s="77"/>
      <c r="AI62" s="10" t="str">
        <f>IF(AI26&gt;0,AI26,"")</f>
        <v/>
      </c>
      <c r="AJ62" s="77"/>
      <c r="AK62" s="10" t="str">
        <f>IF(AK26&gt;0,AK26,"")</f>
        <v/>
      </c>
      <c r="AL62" s="77"/>
      <c r="AM62" s="10" t="str">
        <f>IF(AM26&gt;0,AM26,"")</f>
        <v/>
      </c>
      <c r="AN62" s="77"/>
      <c r="AO62" s="10" t="str">
        <f>IF(AO26&gt;0,AO26,"")</f>
        <v/>
      </c>
      <c r="AP62" s="77"/>
      <c r="AQ62" s="10" t="str">
        <f>IF(AQ26&gt;0,AQ26,"")</f>
        <v/>
      </c>
      <c r="AR62" s="77"/>
      <c r="AS62" s="10" t="str">
        <f>IF(AS26&gt;0,AS26,"")</f>
        <v/>
      </c>
      <c r="AT62" s="77"/>
      <c r="AU62" s="10" t="str">
        <f>IF(AU26&gt;0,AU26,"")</f>
        <v/>
      </c>
      <c r="AV62" s="77"/>
      <c r="AW62" s="10"/>
      <c r="AX62" s="77"/>
      <c r="AY62" s="10"/>
      <c r="AZ62" s="82"/>
      <c r="BA62" s="10"/>
      <c r="BB62" s="82"/>
      <c r="BC62" s="10"/>
      <c r="BD62" s="82"/>
      <c r="BE62" s="10"/>
      <c r="BF62" s="82"/>
      <c r="BG62" s="10"/>
      <c r="BH62" s="82"/>
      <c r="BI62" s="10"/>
      <c r="BJ62" s="82"/>
      <c r="BK62" s="10"/>
      <c r="BL62" s="82"/>
      <c r="BM62" s="10"/>
      <c r="BN62" s="82"/>
      <c r="BO62" s="10"/>
      <c r="BP62" s="82"/>
      <c r="BQ62" s="10"/>
      <c r="BR62" s="82"/>
      <c r="BS62" s="10"/>
      <c r="BT62" s="82"/>
      <c r="BU62" s="10"/>
      <c r="BV62" s="82"/>
      <c r="BW62" s="10"/>
      <c r="BX62" s="82"/>
      <c r="BY62" s="10"/>
      <c r="BZ62" s="82"/>
      <c r="CA62" s="10"/>
      <c r="CB62" s="8"/>
      <c r="CC62" s="108"/>
    </row>
    <row r="63" spans="1:81" ht="3.75" customHeight="1" x14ac:dyDescent="0.25">
      <c r="A63" s="106"/>
      <c r="B63" s="62"/>
      <c r="C63" s="62"/>
      <c r="D63" s="6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108"/>
    </row>
    <row r="64" spans="1:81" x14ac:dyDescent="0.25">
      <c r="A64" s="106"/>
      <c r="B64" s="62"/>
      <c r="C64" s="62"/>
      <c r="D64" s="62"/>
      <c r="E64" s="151" t="s">
        <v>107</v>
      </c>
      <c r="F64" s="151"/>
      <c r="G64" s="151"/>
      <c r="H64" s="151"/>
      <c r="I64" s="151"/>
      <c r="J64" s="8"/>
      <c r="K64" s="10" t="str">
        <f>IF(K28&gt;0,K28,"")</f>
        <v>И</v>
      </c>
      <c r="L64" s="77"/>
      <c r="M64" s="10" t="str">
        <f>IF(M28&gt;0,M28,"")</f>
        <v>В</v>
      </c>
      <c r="N64" s="77"/>
      <c r="O64" s="10" t="str">
        <f>IF(O28&gt;0,O28,"")</f>
        <v>А</v>
      </c>
      <c r="P64" s="77"/>
      <c r="Q64" s="10" t="str">
        <f>IF(Q28&gt;0,Q28,"")</f>
        <v>Н</v>
      </c>
      <c r="R64" s="77"/>
      <c r="S64" s="10" t="str">
        <f>IF(S28&gt;0,S28,"")</f>
        <v xml:space="preserve"> </v>
      </c>
      <c r="T64" s="77"/>
      <c r="U64" s="10" t="str">
        <f>IF(U28&gt;0,U28,"")</f>
        <v>И</v>
      </c>
      <c r="V64" s="77"/>
      <c r="W64" s="10" t="str">
        <f>IF(W28&gt;0,W28,"")</f>
        <v>В</v>
      </c>
      <c r="X64" s="77"/>
      <c r="Y64" s="10" t="str">
        <f>IF(Y28&gt;0,Y28,"")</f>
        <v>А</v>
      </c>
      <c r="Z64" s="77"/>
      <c r="AA64" s="10" t="str">
        <f>IF(AA28&gt;0,AA28,"")</f>
        <v>Н</v>
      </c>
      <c r="AB64" s="77"/>
      <c r="AC64" s="10" t="str">
        <f>IF(AC28&gt;0,AC28,"")</f>
        <v>О</v>
      </c>
      <c r="AD64" s="77"/>
      <c r="AE64" s="10" t="str">
        <f>IF(AE28&gt;0,AE28,"")</f>
        <v>В</v>
      </c>
      <c r="AF64" s="77"/>
      <c r="AG64" s="10" t="str">
        <f>IF(AG28&gt;0,AG28,"")</f>
        <v>И</v>
      </c>
      <c r="AH64" s="77"/>
      <c r="AI64" s="10" t="str">
        <f>IF(AI28&gt;0,AI28,"")</f>
        <v>Ч</v>
      </c>
      <c r="AJ64" s="77"/>
      <c r="AK64" s="10" t="str">
        <f>IF(AK28&gt;0,AK28,"")</f>
        <v/>
      </c>
      <c r="AL64" s="77"/>
      <c r="AM64" s="10" t="str">
        <f>IF(AM28&gt;0,AM28,"")</f>
        <v/>
      </c>
      <c r="AN64" s="77"/>
      <c r="AO64" s="10" t="str">
        <f>IF(AO28&gt;0,AO28,"")</f>
        <v/>
      </c>
      <c r="AP64" s="77"/>
      <c r="AQ64" s="10" t="str">
        <f>IF(AQ28&gt;0,AQ28,"")</f>
        <v/>
      </c>
      <c r="AR64" s="77"/>
      <c r="AS64" s="10" t="str">
        <f>IF(AS28&gt;0,AS28,"")</f>
        <v/>
      </c>
      <c r="AT64" s="77"/>
      <c r="AU64" s="10" t="str">
        <f>IF(AU28&gt;0,AU28,"")</f>
        <v/>
      </c>
      <c r="AV64" s="77"/>
      <c r="AW64" s="10" t="str">
        <f>IF(AW28&gt;0,AW28,"")</f>
        <v/>
      </c>
      <c r="AX64" s="77"/>
      <c r="AY64" s="10" t="str">
        <f>IF(AY28&gt;0,AY28,"")</f>
        <v/>
      </c>
      <c r="AZ64" s="77"/>
      <c r="BA64" s="10" t="str">
        <f>IF(BA28&gt;0,BA28,"")</f>
        <v/>
      </c>
      <c r="BB64" s="77"/>
      <c r="BC64" s="10" t="str">
        <f>IF(BC28&gt;0,BC28,"")</f>
        <v/>
      </c>
      <c r="BD64" s="77"/>
      <c r="BE64" s="10" t="str">
        <f>IF(BE28&gt;0,BE28,"")</f>
        <v/>
      </c>
      <c r="BF64" s="77"/>
      <c r="BG64" s="10" t="str">
        <f>IF(BG28&gt;0,BG28,"")</f>
        <v/>
      </c>
      <c r="BH64" s="77"/>
      <c r="BI64" s="10" t="str">
        <f t="shared" ref="BI64:CA64" si="0">IF(BI28&gt;0,BI28,"")</f>
        <v/>
      </c>
      <c r="BJ64" s="77"/>
      <c r="BK64" s="10" t="str">
        <f t="shared" si="0"/>
        <v/>
      </c>
      <c r="BL64" s="77"/>
      <c r="BM64" s="10" t="str">
        <f t="shared" si="0"/>
        <v/>
      </c>
      <c r="BN64" s="77"/>
      <c r="BO64" s="10" t="str">
        <f t="shared" si="0"/>
        <v/>
      </c>
      <c r="BP64" s="77"/>
      <c r="BQ64" s="10" t="str">
        <f t="shared" si="0"/>
        <v/>
      </c>
      <c r="BR64" s="77"/>
      <c r="BS64" s="10" t="str">
        <f t="shared" si="0"/>
        <v/>
      </c>
      <c r="BT64" s="77"/>
      <c r="BU64" s="10" t="str">
        <f t="shared" si="0"/>
        <v/>
      </c>
      <c r="BV64" s="77"/>
      <c r="BW64" s="10" t="str">
        <f t="shared" si="0"/>
        <v/>
      </c>
      <c r="BX64" s="77"/>
      <c r="BY64" s="10" t="str">
        <f t="shared" si="0"/>
        <v/>
      </c>
      <c r="BZ64" s="77"/>
      <c r="CA64" s="10" t="str">
        <f t="shared" si="0"/>
        <v/>
      </c>
      <c r="CB64" s="8"/>
      <c r="CC64" s="108"/>
    </row>
    <row r="65" spans="1:81" ht="15" customHeight="1" x14ac:dyDescent="0.25">
      <c r="A65" s="106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105"/>
    </row>
    <row r="66" spans="1:81" x14ac:dyDescent="0.25">
      <c r="A66" s="106"/>
      <c r="B66" s="62"/>
      <c r="C66" s="62"/>
      <c r="D66" s="62"/>
      <c r="E66" s="188"/>
      <c r="F66" s="188"/>
      <c r="G66" s="188"/>
      <c r="H66" s="188"/>
      <c r="I66" s="188"/>
      <c r="J66" s="188"/>
      <c r="K66" s="62"/>
      <c r="L66" s="62"/>
      <c r="M66" s="83"/>
      <c r="N66" s="62"/>
      <c r="O66" s="62"/>
      <c r="P66" s="62"/>
      <c r="Q66" s="62"/>
      <c r="R66" s="62"/>
      <c r="S66" s="62"/>
      <c r="T66" s="62"/>
      <c r="U66" s="83"/>
      <c r="V66" s="62"/>
      <c r="W66" s="62"/>
      <c r="X66" s="84"/>
      <c r="Y66" s="179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1"/>
      <c r="AP66" s="62"/>
      <c r="AQ66" s="62"/>
      <c r="AR66" s="62"/>
      <c r="AS66" s="62"/>
      <c r="AT66" s="62"/>
      <c r="AU66" s="62"/>
      <c r="AV66" s="62"/>
      <c r="AW66" s="83"/>
      <c r="AX66" s="62"/>
      <c r="AY66" s="62"/>
      <c r="AZ66" s="62"/>
      <c r="BA66" s="179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1"/>
      <c r="CB66" s="62"/>
      <c r="CC66" s="105"/>
    </row>
    <row r="67" spans="1:81" ht="5.0999999999999996" customHeight="1" x14ac:dyDescent="0.25">
      <c r="A67" s="106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84"/>
      <c r="Y67" s="182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4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182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4"/>
      <c r="CB67" s="62"/>
      <c r="CC67" s="105"/>
    </row>
    <row r="68" spans="1:81" x14ac:dyDescent="0.25">
      <c r="A68" s="106"/>
      <c r="B68" s="62"/>
      <c r="C68" s="62"/>
      <c r="D68" s="62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84"/>
      <c r="Y68" s="182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4"/>
      <c r="AP68" s="62"/>
      <c r="AQ68" s="62"/>
      <c r="AR68" s="62"/>
      <c r="AS68" s="62"/>
      <c r="AT68" s="62"/>
      <c r="AU68" s="62"/>
      <c r="AV68" s="62"/>
      <c r="AW68" s="62"/>
      <c r="AX68" s="62"/>
      <c r="AY68" s="83"/>
      <c r="AZ68" s="62"/>
      <c r="BA68" s="182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4"/>
      <c r="CB68" s="62"/>
      <c r="CC68" s="105"/>
    </row>
    <row r="69" spans="1:81" ht="5.0999999999999996" customHeight="1" x14ac:dyDescent="0.25">
      <c r="A69" s="106"/>
      <c r="B69" s="62"/>
      <c r="C69" s="62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62"/>
      <c r="W69" s="62"/>
      <c r="X69" s="84"/>
      <c r="Y69" s="182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4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182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84"/>
      <c r="CB69" s="62"/>
      <c r="CC69" s="105"/>
    </row>
    <row r="70" spans="1:81" x14ac:dyDescent="0.25">
      <c r="A70" s="106"/>
      <c r="B70" s="62"/>
      <c r="C70" s="62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62"/>
      <c r="W70" s="62"/>
      <c r="X70" s="84"/>
      <c r="Y70" s="182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4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182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3"/>
      <c r="BW70" s="183"/>
      <c r="BX70" s="183"/>
      <c r="BY70" s="183"/>
      <c r="BZ70" s="183"/>
      <c r="CA70" s="184"/>
      <c r="CB70" s="62"/>
      <c r="CC70" s="105"/>
    </row>
    <row r="71" spans="1:81" ht="5.0999999999999996" customHeight="1" x14ac:dyDescent="0.25">
      <c r="A71" s="106"/>
      <c r="B71" s="62"/>
      <c r="C71" s="62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62"/>
      <c r="W71" s="62"/>
      <c r="X71" s="84"/>
      <c r="Y71" s="182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4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182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4"/>
      <c r="CB71" s="62"/>
      <c r="CC71" s="105"/>
    </row>
    <row r="72" spans="1:81" x14ac:dyDescent="0.25">
      <c r="A72" s="106"/>
      <c r="B72" s="62"/>
      <c r="C72" s="62"/>
      <c r="D72" s="84"/>
      <c r="E72" s="84"/>
      <c r="F72" s="84"/>
      <c r="G72" s="179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1"/>
      <c r="T72" s="84"/>
      <c r="U72" s="84"/>
      <c r="V72" s="62"/>
      <c r="W72" s="62"/>
      <c r="X72" s="84"/>
      <c r="Y72" s="182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4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182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3"/>
      <c r="BW72" s="183"/>
      <c r="BX72" s="183"/>
      <c r="BY72" s="183"/>
      <c r="BZ72" s="183"/>
      <c r="CA72" s="184"/>
      <c r="CB72" s="62"/>
      <c r="CC72" s="105"/>
    </row>
    <row r="73" spans="1:81" ht="5.0999999999999996" customHeight="1" x14ac:dyDescent="0.25">
      <c r="A73" s="106"/>
      <c r="B73" s="62"/>
      <c r="C73" s="62"/>
      <c r="D73" s="84"/>
      <c r="E73" s="84"/>
      <c r="F73" s="84"/>
      <c r="G73" s="182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4"/>
      <c r="T73" s="84"/>
      <c r="U73" s="84"/>
      <c r="V73" s="62"/>
      <c r="W73" s="62"/>
      <c r="X73" s="84"/>
      <c r="Y73" s="182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4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182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4"/>
      <c r="CB73" s="62"/>
      <c r="CC73" s="105"/>
    </row>
    <row r="74" spans="1:81" x14ac:dyDescent="0.25">
      <c r="A74" s="106"/>
      <c r="B74" s="62"/>
      <c r="C74" s="62"/>
      <c r="D74" s="84"/>
      <c r="E74" s="84"/>
      <c r="F74" s="84"/>
      <c r="G74" s="182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4"/>
      <c r="T74" s="84"/>
      <c r="U74" s="84"/>
      <c r="V74" s="62"/>
      <c r="W74" s="62"/>
      <c r="X74" s="84"/>
      <c r="Y74" s="182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4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182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3"/>
      <c r="CA74" s="184"/>
      <c r="CB74" s="62"/>
      <c r="CC74" s="105"/>
    </row>
    <row r="75" spans="1:81" ht="3.75" customHeight="1" x14ac:dyDescent="0.25">
      <c r="A75" s="106"/>
      <c r="B75" s="62"/>
      <c r="C75" s="62"/>
      <c r="D75" s="84"/>
      <c r="E75" s="84"/>
      <c r="F75" s="84"/>
      <c r="G75" s="185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7"/>
      <c r="T75" s="84"/>
      <c r="U75" s="84"/>
      <c r="V75" s="62"/>
      <c r="W75" s="62"/>
      <c r="X75" s="84"/>
      <c r="Y75" s="185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7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185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7"/>
      <c r="CB75" s="62"/>
      <c r="CC75" s="105"/>
    </row>
    <row r="76" spans="1:81" x14ac:dyDescent="0.25">
      <c r="A76" s="106"/>
      <c r="B76" s="62"/>
      <c r="C76" s="62"/>
      <c r="D76" s="62"/>
      <c r="E76" s="84"/>
      <c r="F76" s="84"/>
      <c r="G76" s="85" t="s">
        <v>213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62"/>
      <c r="V76" s="62"/>
      <c r="W76" s="62"/>
      <c r="X76" s="84"/>
      <c r="Y76" s="189" t="s">
        <v>210</v>
      </c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190" t="s">
        <v>104</v>
      </c>
      <c r="BB76" s="190"/>
      <c r="BC76" s="190"/>
      <c r="BD76" s="190"/>
      <c r="BE76" s="190"/>
      <c r="BF76" s="190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0"/>
      <c r="BR76" s="190"/>
      <c r="BS76" s="190"/>
      <c r="BT76" s="190"/>
      <c r="BU76" s="190"/>
      <c r="BV76" s="190"/>
      <c r="BW76" s="190"/>
      <c r="BX76" s="190"/>
      <c r="BY76" s="190"/>
      <c r="BZ76" s="190"/>
      <c r="CA76" s="190"/>
      <c r="CB76" s="62"/>
      <c r="CC76" s="105"/>
    </row>
    <row r="77" spans="1:81" x14ac:dyDescent="0.25">
      <c r="A77" s="106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62"/>
      <c r="CC77" s="105"/>
    </row>
    <row r="78" spans="1:81" x14ac:dyDescent="0.25">
      <c r="A78" s="106"/>
      <c r="B78" s="62"/>
      <c r="C78" s="62"/>
      <c r="D78" s="62"/>
      <c r="E78" s="87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88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88"/>
      <c r="CC78" s="105"/>
    </row>
    <row r="79" spans="1:81" ht="3.75" customHeight="1" x14ac:dyDescent="0.25">
      <c r="A79" s="106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105"/>
    </row>
    <row r="80" spans="1:81" x14ac:dyDescent="0.25">
      <c r="A80" s="106"/>
      <c r="B80" s="62"/>
      <c r="C80" s="89"/>
      <c r="D80" s="89"/>
      <c r="E80" s="89"/>
      <c r="F80" s="89"/>
      <c r="G80" s="89"/>
      <c r="H80" s="89"/>
      <c r="I80" s="89"/>
      <c r="J80" s="89"/>
      <c r="K80" s="192" t="s">
        <v>121</v>
      </c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111"/>
    </row>
    <row r="81" spans="1:81" ht="15.75" thickBot="1" x14ac:dyDescent="0.3">
      <c r="A81" s="97"/>
      <c r="B81" s="98"/>
      <c r="C81" s="112"/>
      <c r="D81" s="112"/>
      <c r="E81" s="112"/>
      <c r="F81" s="112"/>
      <c r="G81" s="112"/>
      <c r="H81" s="112"/>
      <c r="I81" s="112"/>
      <c r="J81" s="112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3"/>
    </row>
  </sheetData>
  <mergeCells count="40">
    <mergeCell ref="Y76:AO76"/>
    <mergeCell ref="BA76:CA78"/>
    <mergeCell ref="K80:BJ81"/>
    <mergeCell ref="BC60:BF60"/>
    <mergeCell ref="BK60:BN60"/>
    <mergeCell ref="BK44:CA55"/>
    <mergeCell ref="AU52:BG55"/>
    <mergeCell ref="E54:AQ55"/>
    <mergeCell ref="E64:I64"/>
    <mergeCell ref="E66:J66"/>
    <mergeCell ref="Y66:AO75"/>
    <mergeCell ref="BA66:CA75"/>
    <mergeCell ref="E68:W68"/>
    <mergeCell ref="G72:S75"/>
    <mergeCell ref="E34:M34"/>
    <mergeCell ref="E38:M38"/>
    <mergeCell ref="AC42:AH42"/>
    <mergeCell ref="AQ42:AV42"/>
    <mergeCell ref="BE42:BH42"/>
    <mergeCell ref="E44:K44"/>
    <mergeCell ref="A22:CC22"/>
    <mergeCell ref="BE24:BN24"/>
    <mergeCell ref="BU24:BZ24"/>
    <mergeCell ref="AW26:BF26"/>
    <mergeCell ref="E28:J28"/>
    <mergeCell ref="AK56:AQ57"/>
    <mergeCell ref="AU56:BG56"/>
    <mergeCell ref="BK56:CA56"/>
    <mergeCell ref="E32:L32"/>
    <mergeCell ref="AI32:AR32"/>
    <mergeCell ref="E30:W30"/>
    <mergeCell ref="AW30:AZ30"/>
    <mergeCell ref="BI30:BJ30"/>
    <mergeCell ref="A2:CC2"/>
    <mergeCell ref="A10:CC10"/>
    <mergeCell ref="E12:M12"/>
    <mergeCell ref="E16:M16"/>
    <mergeCell ref="AC20:AH20"/>
    <mergeCell ref="AQ20:AV20"/>
    <mergeCell ref="BE20:BH20"/>
  </mergeCells>
  <pageMargins left="0.32" right="0.23" top="0.28999999999999998" bottom="0.31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37" workbookViewId="0">
      <selection activeCell="C8" sqref="C8"/>
    </sheetView>
  </sheetViews>
  <sheetFormatPr defaultRowHeight="15" x14ac:dyDescent="0.25"/>
  <cols>
    <col min="1" max="1" width="10.85546875" customWidth="1"/>
    <col min="2" max="2" width="49.28515625" customWidth="1"/>
    <col min="3" max="3" width="43" customWidth="1"/>
  </cols>
  <sheetData>
    <row r="1" spans="1:4" x14ac:dyDescent="0.25">
      <c r="C1" s="31"/>
    </row>
    <row r="2" spans="1:4" ht="19.5" x14ac:dyDescent="0.25">
      <c r="B2" s="32" t="s">
        <v>122</v>
      </c>
      <c r="C2" s="33"/>
    </row>
    <row r="3" spans="1:4" x14ac:dyDescent="0.25">
      <c r="B3" s="30"/>
      <c r="C3" s="33"/>
      <c r="D3" t="s">
        <v>224</v>
      </c>
    </row>
    <row r="4" spans="1:4" x14ac:dyDescent="0.25">
      <c r="A4" s="197" t="s">
        <v>216</v>
      </c>
      <c r="B4" s="34" t="s">
        <v>63</v>
      </c>
      <c r="C4" s="34" t="s">
        <v>181</v>
      </c>
      <c r="D4" s="114">
        <f>LEN(C4)</f>
        <v>7</v>
      </c>
    </row>
    <row r="5" spans="1:4" x14ac:dyDescent="0.25">
      <c r="A5" s="197"/>
      <c r="B5" s="34" t="s">
        <v>123</v>
      </c>
      <c r="C5" s="34" t="s">
        <v>182</v>
      </c>
      <c r="D5" s="114">
        <f>LEN(C5)</f>
        <v>27</v>
      </c>
    </row>
    <row r="6" spans="1:4" x14ac:dyDescent="0.25">
      <c r="A6" s="197"/>
      <c r="B6" s="34" t="s">
        <v>124</v>
      </c>
      <c r="C6" s="34" t="s">
        <v>183</v>
      </c>
    </row>
    <row r="7" spans="1:4" ht="36.75" x14ac:dyDescent="0.25">
      <c r="A7" s="197"/>
      <c r="B7" s="34" t="s">
        <v>184</v>
      </c>
      <c r="C7" s="35" t="s">
        <v>245</v>
      </c>
    </row>
    <row r="8" spans="1:4" x14ac:dyDescent="0.25">
      <c r="A8" s="197"/>
      <c r="B8" s="36" t="s">
        <v>125</v>
      </c>
      <c r="C8" s="37" t="s">
        <v>10</v>
      </c>
    </row>
    <row r="9" spans="1:4" x14ac:dyDescent="0.25">
      <c r="A9" s="197"/>
      <c r="B9" s="34" t="s">
        <v>126</v>
      </c>
      <c r="C9" s="34" t="s">
        <v>183</v>
      </c>
    </row>
    <row r="10" spans="1:4" ht="15.75" thickBot="1" x14ac:dyDescent="0.3">
      <c r="A10" s="198"/>
      <c r="B10" s="39" t="s">
        <v>127</v>
      </c>
      <c r="C10" s="39" t="s">
        <v>185</v>
      </c>
    </row>
    <row r="11" spans="1:4" x14ac:dyDescent="0.25">
      <c r="A11" s="199" t="s">
        <v>187</v>
      </c>
      <c r="B11" s="40" t="s">
        <v>128</v>
      </c>
      <c r="C11" s="41" t="s">
        <v>129</v>
      </c>
    </row>
    <row r="12" spans="1:4" x14ac:dyDescent="0.25">
      <c r="A12" s="200"/>
      <c r="B12" s="38" t="s">
        <v>78</v>
      </c>
      <c r="C12" s="55" t="s">
        <v>186</v>
      </c>
    </row>
    <row r="13" spans="1:4" ht="25.5" x14ac:dyDescent="0.25">
      <c r="A13" s="200"/>
      <c r="B13" s="38" t="s">
        <v>130</v>
      </c>
      <c r="C13" s="56" t="s">
        <v>228</v>
      </c>
    </row>
    <row r="14" spans="1:4" ht="36.75" x14ac:dyDescent="0.25">
      <c r="A14" s="200"/>
      <c r="B14" s="34" t="s">
        <v>131</v>
      </c>
      <c r="C14" s="57" t="s">
        <v>229</v>
      </c>
    </row>
    <row r="15" spans="1:4" ht="37.5" thickBot="1" x14ac:dyDescent="0.3">
      <c r="A15" s="201"/>
      <c r="B15" s="43" t="s">
        <v>132</v>
      </c>
      <c r="C15" s="44" t="s">
        <v>230</v>
      </c>
    </row>
    <row r="16" spans="1:4" ht="15" customHeight="1" x14ac:dyDescent="0.25">
      <c r="A16" s="199" t="s">
        <v>82</v>
      </c>
      <c r="B16" s="40" t="s">
        <v>133</v>
      </c>
      <c r="C16" s="41"/>
    </row>
    <row r="17" spans="1:3" x14ac:dyDescent="0.25">
      <c r="A17" s="200"/>
      <c r="B17" s="34" t="s">
        <v>134</v>
      </c>
      <c r="C17" s="42"/>
    </row>
    <row r="18" spans="1:3" ht="28.5" x14ac:dyDescent="0.25">
      <c r="A18" s="200"/>
      <c r="B18" s="34" t="s">
        <v>135</v>
      </c>
      <c r="C18" s="42" t="s">
        <v>25</v>
      </c>
    </row>
    <row r="19" spans="1:3" x14ac:dyDescent="0.25">
      <c r="A19" s="200"/>
      <c r="B19" s="34" t="s">
        <v>86</v>
      </c>
      <c r="C19" s="42" t="s">
        <v>136</v>
      </c>
    </row>
    <row r="20" spans="1:3" ht="25.5" x14ac:dyDescent="0.25">
      <c r="A20" s="200"/>
      <c r="B20" s="38" t="s">
        <v>130</v>
      </c>
      <c r="C20" s="42" t="s">
        <v>231</v>
      </c>
    </row>
    <row r="21" spans="1:3" ht="36.75" x14ac:dyDescent="0.25">
      <c r="A21" s="200"/>
      <c r="B21" s="34" t="s">
        <v>137</v>
      </c>
      <c r="C21" s="42" t="s">
        <v>232</v>
      </c>
    </row>
    <row r="22" spans="1:3" ht="37.5" thickBot="1" x14ac:dyDescent="0.3">
      <c r="A22" s="201"/>
      <c r="B22" s="43" t="s">
        <v>138</v>
      </c>
      <c r="C22" s="44" t="s">
        <v>233</v>
      </c>
    </row>
    <row r="23" spans="1:3" ht="15.75" thickBot="1" x14ac:dyDescent="0.3">
      <c r="B23" s="54"/>
      <c r="C23" s="54"/>
    </row>
    <row r="24" spans="1:3" x14ac:dyDescent="0.25">
      <c r="A24" s="204" t="s">
        <v>139</v>
      </c>
      <c r="B24" s="40" t="s">
        <v>140</v>
      </c>
      <c r="C24" s="41"/>
    </row>
    <row r="25" spans="1:3" x14ac:dyDescent="0.25">
      <c r="A25" s="205"/>
      <c r="B25" s="34" t="s">
        <v>141</v>
      </c>
      <c r="C25" s="42"/>
    </row>
    <row r="26" spans="1:3" x14ac:dyDescent="0.25">
      <c r="A26" s="205"/>
      <c r="B26" s="34" t="s">
        <v>142</v>
      </c>
      <c r="C26" s="42"/>
    </row>
    <row r="27" spans="1:3" x14ac:dyDescent="0.25">
      <c r="A27" s="205"/>
      <c r="B27" s="34" t="s">
        <v>143</v>
      </c>
      <c r="C27" s="42"/>
    </row>
    <row r="28" spans="1:3" x14ac:dyDescent="0.25">
      <c r="A28" s="205"/>
      <c r="B28" s="34" t="s">
        <v>144</v>
      </c>
      <c r="C28" s="42"/>
    </row>
    <row r="29" spans="1:3" x14ac:dyDescent="0.25">
      <c r="A29" s="205"/>
      <c r="B29" s="34" t="s">
        <v>145</v>
      </c>
      <c r="C29" s="42" t="s">
        <v>25</v>
      </c>
    </row>
    <row r="30" spans="1:3" x14ac:dyDescent="0.25">
      <c r="A30" s="205"/>
      <c r="B30" s="34" t="s">
        <v>146</v>
      </c>
      <c r="C30" s="42"/>
    </row>
    <row r="31" spans="1:3" x14ac:dyDescent="0.25">
      <c r="A31" s="205"/>
      <c r="B31" s="34" t="s">
        <v>147</v>
      </c>
      <c r="C31" s="42"/>
    </row>
    <row r="32" spans="1:3" ht="15.75" thickBot="1" x14ac:dyDescent="0.3">
      <c r="A32" s="206"/>
      <c r="B32" s="43" t="s">
        <v>148</v>
      </c>
      <c r="C32" s="44"/>
    </row>
    <row r="33" spans="1:4" ht="28.5" x14ac:dyDescent="0.25">
      <c r="B33" s="45" t="s">
        <v>98</v>
      </c>
      <c r="C33" s="45" t="s">
        <v>149</v>
      </c>
    </row>
    <row r="34" spans="1:4" x14ac:dyDescent="0.25">
      <c r="B34" s="34" t="s">
        <v>150</v>
      </c>
      <c r="C34" s="34" t="s">
        <v>234</v>
      </c>
    </row>
    <row r="35" spans="1:4" ht="36.75" x14ac:dyDescent="0.25">
      <c r="A35" s="46"/>
      <c r="B35" s="34" t="s">
        <v>151</v>
      </c>
      <c r="C35" s="34" t="s">
        <v>235</v>
      </c>
    </row>
    <row r="36" spans="1:4" ht="36.75" x14ac:dyDescent="0.25">
      <c r="B36" s="34" t="s">
        <v>152</v>
      </c>
      <c r="C36" s="34" t="s">
        <v>236</v>
      </c>
    </row>
    <row r="37" spans="1:4" ht="36.75" x14ac:dyDescent="0.25">
      <c r="A37" s="46"/>
      <c r="B37" s="34" t="s">
        <v>153</v>
      </c>
      <c r="C37" s="34" t="s">
        <v>237</v>
      </c>
    </row>
    <row r="38" spans="1:4" ht="36.75" x14ac:dyDescent="0.25">
      <c r="B38" s="34" t="s">
        <v>155</v>
      </c>
      <c r="C38" s="34" t="s">
        <v>238</v>
      </c>
    </row>
    <row r="39" spans="1:4" x14ac:dyDescent="0.25">
      <c r="B39" s="34"/>
      <c r="C39" s="34"/>
    </row>
    <row r="40" spans="1:4" ht="42" customHeight="1" x14ac:dyDescent="0.25">
      <c r="A40" s="210" t="s">
        <v>156</v>
      </c>
      <c r="B40" s="34" t="s">
        <v>226</v>
      </c>
      <c r="C40" s="34" t="s">
        <v>188</v>
      </c>
      <c r="D40" s="114">
        <f>LEN(C40)</f>
        <v>19</v>
      </c>
    </row>
    <row r="41" spans="1:4" ht="42" customHeight="1" x14ac:dyDescent="0.25">
      <c r="A41" s="211"/>
      <c r="B41" s="34" t="s">
        <v>227</v>
      </c>
      <c r="C41" s="34" t="s">
        <v>244</v>
      </c>
      <c r="D41" s="114"/>
    </row>
    <row r="42" spans="1:4" ht="28.5" x14ac:dyDescent="0.25">
      <c r="A42" s="54"/>
      <c r="B42" s="34" t="s">
        <v>218</v>
      </c>
      <c r="C42" s="34" t="s">
        <v>225</v>
      </c>
      <c r="D42" s="114">
        <f>LEN(C42)</f>
        <v>58</v>
      </c>
    </row>
    <row r="43" spans="1:4" ht="35.25" customHeight="1" x14ac:dyDescent="0.25">
      <c r="A43" s="45"/>
      <c r="B43" s="34"/>
      <c r="C43" s="34"/>
    </row>
    <row r="44" spans="1:4" x14ac:dyDescent="0.25">
      <c r="B44" s="47"/>
      <c r="C44" s="47"/>
    </row>
    <row r="45" spans="1:4" ht="15" customHeight="1" x14ac:dyDescent="0.25">
      <c r="A45" s="202" t="s">
        <v>157</v>
      </c>
      <c r="B45" s="34" t="s">
        <v>158</v>
      </c>
      <c r="C45" s="34" t="s">
        <v>190</v>
      </c>
    </row>
    <row r="46" spans="1:4" x14ac:dyDescent="0.25">
      <c r="A46" s="203"/>
      <c r="B46" s="34" t="s">
        <v>114</v>
      </c>
      <c r="C46" s="34" t="s">
        <v>189</v>
      </c>
    </row>
    <row r="47" spans="1:4" x14ac:dyDescent="0.25">
      <c r="A47" s="203"/>
      <c r="B47" s="34" t="s">
        <v>127</v>
      </c>
      <c r="C47" s="34" t="s">
        <v>191</v>
      </c>
    </row>
    <row r="48" spans="1:4" x14ac:dyDescent="0.25">
      <c r="A48" s="203"/>
      <c r="B48" s="34" t="s">
        <v>116</v>
      </c>
      <c r="C48" s="34" t="s">
        <v>159</v>
      </c>
    </row>
    <row r="49" spans="1:3" ht="25.5" x14ac:dyDescent="0.25">
      <c r="A49" s="203"/>
      <c r="B49" s="34" t="s">
        <v>160</v>
      </c>
      <c r="C49" s="34" t="s">
        <v>154</v>
      </c>
    </row>
    <row r="50" spans="1:3" ht="25.5" x14ac:dyDescent="0.25">
      <c r="A50" s="203"/>
      <c r="B50" s="34" t="s">
        <v>161</v>
      </c>
      <c r="C50" s="34" t="s">
        <v>162</v>
      </c>
    </row>
    <row r="51" spans="1:3" ht="25.5" x14ac:dyDescent="0.25">
      <c r="A51" s="203"/>
      <c r="B51" s="34" t="s">
        <v>163</v>
      </c>
      <c r="C51" s="34" t="s">
        <v>164</v>
      </c>
    </row>
    <row r="52" spans="1:3" ht="25.5" x14ac:dyDescent="0.25">
      <c r="A52" s="203"/>
      <c r="B52" s="34" t="s">
        <v>165</v>
      </c>
      <c r="C52" s="34" t="s">
        <v>166</v>
      </c>
    </row>
    <row r="53" spans="1:3" x14ac:dyDescent="0.25">
      <c r="A53" s="203"/>
      <c r="B53" s="34" t="s">
        <v>167</v>
      </c>
      <c r="C53" s="34" t="s">
        <v>214</v>
      </c>
    </row>
    <row r="54" spans="1:3" ht="36.75" x14ac:dyDescent="0.25">
      <c r="A54" s="46"/>
      <c r="B54" s="34" t="s">
        <v>168</v>
      </c>
      <c r="C54" s="47" t="s">
        <v>239</v>
      </c>
    </row>
    <row r="55" spans="1:3" x14ac:dyDescent="0.25">
      <c r="B55" s="48" t="s">
        <v>217</v>
      </c>
      <c r="C55" s="49"/>
    </row>
    <row r="56" spans="1:3" x14ac:dyDescent="0.25">
      <c r="A56" s="207" t="s">
        <v>170</v>
      </c>
      <c r="B56" s="50" t="s">
        <v>171</v>
      </c>
      <c r="C56" s="50" t="s">
        <v>38</v>
      </c>
    </row>
    <row r="57" spans="1:3" x14ac:dyDescent="0.25">
      <c r="A57" s="208"/>
      <c r="B57" s="50" t="s">
        <v>172</v>
      </c>
      <c r="C57" s="50"/>
    </row>
    <row r="58" spans="1:3" x14ac:dyDescent="0.25">
      <c r="A58" s="208"/>
      <c r="B58" s="49" t="s">
        <v>63</v>
      </c>
      <c r="C58" s="50" t="s">
        <v>192</v>
      </c>
    </row>
    <row r="59" spans="1:3" x14ac:dyDescent="0.25">
      <c r="A59" s="208"/>
      <c r="B59" s="49" t="s">
        <v>173</v>
      </c>
      <c r="C59" s="50" t="s">
        <v>193</v>
      </c>
    </row>
    <row r="60" spans="1:3" ht="38.25" x14ac:dyDescent="0.25">
      <c r="A60" s="208"/>
      <c r="B60" s="51" t="s">
        <v>174</v>
      </c>
      <c r="C60" s="50" t="s">
        <v>240</v>
      </c>
    </row>
    <row r="61" spans="1:3" x14ac:dyDescent="0.25">
      <c r="A61" s="208"/>
      <c r="B61" s="51" t="s">
        <v>128</v>
      </c>
      <c r="C61" s="50" t="s">
        <v>129</v>
      </c>
    </row>
    <row r="62" spans="1:3" ht="27" x14ac:dyDescent="0.25">
      <c r="A62" s="208"/>
      <c r="B62" s="51" t="s">
        <v>175</v>
      </c>
      <c r="C62" s="50" t="s">
        <v>241</v>
      </c>
    </row>
    <row r="63" spans="1:3" ht="27" x14ac:dyDescent="0.25">
      <c r="A63" s="208"/>
      <c r="B63" s="51" t="s">
        <v>176</v>
      </c>
      <c r="C63" s="50" t="s">
        <v>238</v>
      </c>
    </row>
    <row r="64" spans="1:3" x14ac:dyDescent="0.25">
      <c r="A64" s="208"/>
      <c r="B64" s="51" t="s">
        <v>177</v>
      </c>
      <c r="C64" s="52" t="s">
        <v>242</v>
      </c>
    </row>
    <row r="65" spans="1:3" x14ac:dyDescent="0.25">
      <c r="A65" s="208"/>
      <c r="B65" s="51" t="s">
        <v>178</v>
      </c>
      <c r="C65" s="52" t="s">
        <v>243</v>
      </c>
    </row>
    <row r="66" spans="1:3" ht="30" x14ac:dyDescent="0.25">
      <c r="A66" s="208"/>
      <c r="B66" s="51" t="s">
        <v>113</v>
      </c>
      <c r="C66" s="50" t="s">
        <v>190</v>
      </c>
    </row>
    <row r="67" spans="1:3" x14ac:dyDescent="0.25">
      <c r="A67" s="208"/>
      <c r="B67" s="51" t="s">
        <v>114</v>
      </c>
      <c r="C67" s="50" t="s">
        <v>194</v>
      </c>
    </row>
    <row r="68" spans="1:3" x14ac:dyDescent="0.25">
      <c r="A68" s="208"/>
      <c r="B68" s="51" t="s">
        <v>127</v>
      </c>
      <c r="C68" s="50" t="s">
        <v>195</v>
      </c>
    </row>
    <row r="69" spans="1:3" x14ac:dyDescent="0.25">
      <c r="A69" s="208"/>
      <c r="B69" s="51" t="s">
        <v>116</v>
      </c>
      <c r="C69" s="50" t="s">
        <v>179</v>
      </c>
    </row>
    <row r="70" spans="1:3" ht="25.5" x14ac:dyDescent="0.25">
      <c r="A70" s="208"/>
      <c r="B70" s="34" t="s">
        <v>160</v>
      </c>
      <c r="C70" s="50" t="s">
        <v>154</v>
      </c>
    </row>
    <row r="71" spans="1:3" ht="25.5" x14ac:dyDescent="0.25">
      <c r="A71" s="208"/>
      <c r="B71" s="34" t="s">
        <v>161</v>
      </c>
      <c r="C71" s="50" t="s">
        <v>162</v>
      </c>
    </row>
    <row r="72" spans="1:3" ht="25.5" x14ac:dyDescent="0.25">
      <c r="A72" s="208"/>
      <c r="B72" s="34" t="s">
        <v>163</v>
      </c>
      <c r="C72" s="50" t="s">
        <v>164</v>
      </c>
    </row>
    <row r="73" spans="1:3" ht="25.5" x14ac:dyDescent="0.25">
      <c r="A73" s="208"/>
      <c r="B73" s="34" t="s">
        <v>165</v>
      </c>
      <c r="C73" s="50" t="s">
        <v>166</v>
      </c>
    </row>
    <row r="74" spans="1:3" x14ac:dyDescent="0.25">
      <c r="A74" s="209"/>
      <c r="B74" s="34" t="s">
        <v>167</v>
      </c>
      <c r="C74" s="50" t="s">
        <v>215</v>
      </c>
    </row>
    <row r="75" spans="1:3" ht="54" customHeight="1" x14ac:dyDescent="0.25">
      <c r="B75" s="58" t="s">
        <v>180</v>
      </c>
      <c r="C75" s="50" t="str">
        <f>CONCATENATE(C45,C46,C47,C48,C49,C50,C51,C52)</f>
        <v>КРАСНОЯРСКИЙ КРАЙКОЗЕЛЬСКИЙ РАЙОНСЕЛО МАЛОЕ ГАДЮКИНОКУРЧАТОВА.1234.5678.9012.3456</v>
      </c>
    </row>
    <row r="76" spans="1:3" x14ac:dyDescent="0.25">
      <c r="B76" s="53"/>
    </row>
  </sheetData>
  <mergeCells count="7">
    <mergeCell ref="A4:A10"/>
    <mergeCell ref="A11:A15"/>
    <mergeCell ref="A45:A53"/>
    <mergeCell ref="A24:A32"/>
    <mergeCell ref="A56:A74"/>
    <mergeCell ref="A16:A22"/>
    <mergeCell ref="A40:A41"/>
  </mergeCells>
  <conditionalFormatting sqref="D42">
    <cfRule type="expression" dxfId="5" priority="8" stopIfTrue="1">
      <formula>LEN($C$42)&gt;57</formula>
    </cfRule>
  </conditionalFormatting>
  <conditionalFormatting sqref="D40:D41">
    <cfRule type="expression" dxfId="4" priority="7" stopIfTrue="1">
      <formula>LEN($C$40)&gt;38</formula>
    </cfRule>
  </conditionalFormatting>
  <conditionalFormatting sqref="D4">
    <cfRule type="expression" dxfId="3" priority="4" stopIfTrue="1">
      <formula>LEN($C$4)&gt;35</formula>
    </cfRule>
  </conditionalFormatting>
  <conditionalFormatting sqref="D5">
    <cfRule type="expression" dxfId="2" priority="3" stopIfTrue="1">
      <formula>LEN($C$5)&gt;35</formula>
    </cfRule>
  </conditionalFormatting>
  <conditionalFormatting sqref="D41">
    <cfRule type="expression" dxfId="1" priority="2" stopIfTrue="1">
      <formula>LEN($C$41)&gt;13</formula>
    </cfRule>
  </conditionalFormatting>
  <conditionalFormatting sqref="D75">
    <cfRule type="expression" dxfId="0" priority="1" stopIfTrue="1">
      <formula>LEN($C$75)&gt;52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данные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Leo</cp:lastModifiedBy>
  <cp:lastPrinted>2011-06-01T06:32:20Z</cp:lastPrinted>
  <dcterms:created xsi:type="dcterms:W3CDTF">2011-05-24T09:24:14Z</dcterms:created>
  <dcterms:modified xsi:type="dcterms:W3CDTF">2015-03-10T14:19:51Z</dcterms:modified>
</cp:coreProperties>
</file>